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2023. GODINA\JAVNA NABAVA  2023. g\REKONSTRUKCIJA Hercegovačke ulice i ulice S. Gregorka\PRETHODNO SAVJETOVANJE\"/>
    </mc:Choice>
  </mc:AlternateContent>
  <xr:revisionPtr revIDLastSave="0" documentId="13_ncr:1_{A0EF8FC8-E735-4C2B-B2D9-E0552F3BE6EC}" xr6:coauthVersionLast="47" xr6:coauthVersionMax="47" xr10:uidLastSave="{00000000-0000-0000-0000-000000000000}"/>
  <bookViews>
    <workbookView xWindow="-120" yWindow="-120" windowWidth="29040" windowHeight="15840" tabRatio="356" xr2:uid="{00000000-000D-0000-FFFF-FFFF00000000}"/>
  </bookViews>
  <sheets>
    <sheet name="Troškovnik Lonjskog Ivanić-Grad" sheetId="182" r:id="rId1"/>
    <sheet name="Rekapitulacija" sheetId="183" r:id="rId2"/>
  </sheets>
  <definedNames>
    <definedName name="_Toc532263130" localSheetId="0">'Troškovnik Lonjskog Ivanić-Grad'!#REF!</definedName>
    <definedName name="_Toc532263132" localSheetId="0">'Troškovnik Lonjskog Ivanić-Grad'!#REF!</definedName>
    <definedName name="_Toc532286383" localSheetId="0">'Troškovnik Lonjskog Ivanić-Grad'!#REF!</definedName>
    <definedName name="_Toc532286385" localSheetId="0">'Troškovnik Lonjskog Ivanić-Grad'!#REF!</definedName>
    <definedName name="_xlnm.Print_Titles" localSheetId="0">'Troškovnik Lonjskog Ivanić-Grad'!$1:$8</definedName>
    <definedName name="_xlnm.Print_Area" localSheetId="1">Rekapitulacija!$A$1:$F$34</definedName>
    <definedName name="_xlnm.Print_Area" localSheetId="0">'Troškovnik Lonjskog Ivanić-Grad'!$A$1:$G$412</definedName>
  </definedNames>
  <calcPr calcId="191029"/>
</workbook>
</file>

<file path=xl/calcChain.xml><?xml version="1.0" encoding="utf-8"?>
<calcChain xmlns="http://schemas.openxmlformats.org/spreadsheetml/2006/main">
  <c r="G321" i="182" l="1"/>
  <c r="B7" i="183"/>
  <c r="E275" i="182"/>
  <c r="E254" i="182" l="1"/>
  <c r="G258" i="182"/>
  <c r="B6" i="183" l="1"/>
  <c r="E102" i="182" l="1"/>
  <c r="E207" i="182" l="1"/>
  <c r="E77" i="182" l="1"/>
  <c r="G155" i="182" l="1"/>
  <c r="G154" i="182"/>
  <c r="G140" i="182"/>
  <c r="G139" i="182"/>
  <c r="G325" i="182" l="1"/>
  <c r="G329" i="182" l="1"/>
  <c r="G320" i="182"/>
  <c r="G319" i="182"/>
  <c r="G318" i="182"/>
  <c r="G317" i="182"/>
  <c r="G316" i="182"/>
  <c r="G315" i="182"/>
  <c r="G311" i="182"/>
  <c r="G310" i="182"/>
  <c r="G309" i="182"/>
  <c r="G308" i="182"/>
  <c r="G307" i="182"/>
  <c r="G292" i="182" l="1"/>
  <c r="G275" i="182"/>
  <c r="G270" i="182"/>
  <c r="G266" i="182"/>
  <c r="G262" i="182" l="1"/>
  <c r="G254" i="182"/>
  <c r="G281" i="182"/>
  <c r="G250" i="182"/>
  <c r="G242" i="182" l="1"/>
  <c r="G233" i="182"/>
  <c r="G227" i="182"/>
  <c r="G226" i="182"/>
  <c r="G215" i="182" l="1"/>
  <c r="G186" i="182" l="1"/>
  <c r="G183" i="182"/>
  <c r="G178" i="182"/>
  <c r="G108" i="182" l="1"/>
  <c r="G106" i="182"/>
  <c r="G104" i="182"/>
  <c r="G103" i="182"/>
  <c r="G102" i="182"/>
  <c r="G101" i="182"/>
  <c r="G100" i="182"/>
  <c r="G99" i="182"/>
  <c r="G98" i="182"/>
  <c r="G87" i="182" l="1"/>
  <c r="G109" i="182"/>
  <c r="G105" i="182"/>
  <c r="G96" i="182"/>
  <c r="G95" i="182"/>
  <c r="G93" i="182"/>
  <c r="E90" i="182" l="1"/>
  <c r="G88" i="182"/>
  <c r="G85" i="182"/>
  <c r="G84" i="182"/>
  <c r="G82" i="182"/>
  <c r="G90" i="182" l="1"/>
  <c r="G41" i="182"/>
  <c r="G379" i="182" l="1"/>
  <c r="G134" i="182" l="1"/>
  <c r="G133" i="182"/>
  <c r="G39" i="182" l="1"/>
  <c r="G38" i="182"/>
  <c r="G37" i="182"/>
  <c r="E76" i="182" l="1"/>
  <c r="G52" i="182" l="1"/>
  <c r="G47" i="182"/>
  <c r="G60" i="182" l="1"/>
  <c r="G62" i="182"/>
  <c r="G42" i="182" l="1"/>
  <c r="G353" i="182" l="1"/>
  <c r="G58" i="182" l="1"/>
  <c r="G59" i="182"/>
  <c r="G285" i="182" l="1"/>
  <c r="G390" i="182" l="1"/>
  <c r="G385" i="182"/>
  <c r="G384" i="182"/>
  <c r="G359" i="182" l="1"/>
  <c r="G347" i="182"/>
  <c r="G348" i="182"/>
  <c r="G342" i="182"/>
  <c r="G340" i="182"/>
  <c r="G341" i="182"/>
  <c r="G358" i="182"/>
  <c r="G360" i="182"/>
  <c r="G370" i="182"/>
  <c r="G374" i="182"/>
  <c r="G301" i="182"/>
  <c r="G280" i="182"/>
  <c r="G241" i="182"/>
  <c r="G240" i="182"/>
  <c r="G362" i="182" l="1"/>
  <c r="G220" i="182" l="1"/>
  <c r="G212" i="182"/>
  <c r="G213" i="182"/>
  <c r="G214" i="182"/>
  <c r="G160" i="182"/>
  <c r="G148" i="182" l="1"/>
  <c r="G122" i="182"/>
  <c r="G121" i="182"/>
  <c r="G128" i="182"/>
  <c r="G69" i="182" l="1"/>
  <c r="G63" i="182" l="1"/>
  <c r="G57" i="182"/>
  <c r="G35" i="182"/>
  <c r="G34" i="182"/>
  <c r="G32" i="182"/>
  <c r="G31" i="182"/>
  <c r="G33" i="182" l="1"/>
  <c r="G168" i="182" l="1"/>
  <c r="G167" i="182"/>
  <c r="G404" i="182" l="1"/>
  <c r="G395" i="182"/>
  <c r="G73" i="182" l="1"/>
  <c r="G66" i="182" l="1"/>
  <c r="G68" i="182"/>
  <c r="G70" i="182"/>
  <c r="G71" i="182"/>
  <c r="G72" i="182"/>
  <c r="G75" i="182"/>
  <c r="G76" i="182"/>
  <c r="G77" i="182"/>
  <c r="G78" i="182"/>
  <c r="G79" i="182"/>
  <c r="G25" i="182" l="1"/>
  <c r="G409" i="182" l="1"/>
  <c r="G405" i="182"/>
  <c r="G403" i="182"/>
  <c r="G411" i="182" l="1"/>
  <c r="F19" i="183" s="1"/>
  <c r="G61" i="182" l="1"/>
  <c r="G147" i="182" l="1"/>
  <c r="G146" i="182"/>
  <c r="G30" i="182" l="1"/>
  <c r="G291" i="182" l="1"/>
  <c r="G207" i="182"/>
  <c r="G202" i="182" l="1"/>
  <c r="G302" i="182" l="1"/>
  <c r="G191" i="182" l="1"/>
  <c r="G290" i="182" l="1"/>
  <c r="G299" i="182" l="1"/>
  <c r="G300" i="182" l="1"/>
  <c r="G170" i="182" l="1"/>
  <c r="G196" i="182"/>
  <c r="G331" i="182" s="1"/>
  <c r="G111" i="182"/>
  <c r="F13" i="183" l="1"/>
  <c r="F15" i="183"/>
  <c r="F17" i="183" l="1"/>
  <c r="F11" i="183"/>
  <c r="F21" i="183" l="1"/>
  <c r="F23" i="183" s="1"/>
  <c r="F25" i="183" l="1"/>
</calcChain>
</file>

<file path=xl/sharedStrings.xml><?xml version="1.0" encoding="utf-8"?>
<sst xmlns="http://schemas.openxmlformats.org/spreadsheetml/2006/main" count="721" uniqueCount="529">
  <si>
    <t>Investitor:</t>
  </si>
  <si>
    <t>Pripremni radovi</t>
  </si>
  <si>
    <t>Zemljani radovi</t>
  </si>
  <si>
    <t>Odvodnja</t>
  </si>
  <si>
    <t>Kolnička konstrukcija</t>
  </si>
  <si>
    <t>Oprema ceste</t>
  </si>
  <si>
    <t>Red. br.</t>
  </si>
  <si>
    <t>O.T.U.</t>
  </si>
  <si>
    <t xml:space="preserve"> Jed.mj.</t>
  </si>
  <si>
    <t>Količina</t>
  </si>
  <si>
    <t>Ukupno</t>
  </si>
  <si>
    <t>UKUPNO:</t>
  </si>
  <si>
    <t>SVEUKUPNO S PDV-om:</t>
  </si>
  <si>
    <t>ZEMLJANI RADOVI</t>
  </si>
  <si>
    <t>PRIPREMNI RADOVI</t>
  </si>
  <si>
    <t>2-09</t>
  </si>
  <si>
    <t>m2</t>
  </si>
  <si>
    <t>3-04.32</t>
  </si>
  <si>
    <t>Po kubičnom metru stvarno izvedenog nasipa.</t>
  </si>
  <si>
    <t>3.)</t>
  </si>
  <si>
    <t>3.2</t>
  </si>
  <si>
    <t>3.4</t>
  </si>
  <si>
    <t>3.6</t>
  </si>
  <si>
    <t>3.7</t>
  </si>
  <si>
    <t>4.)</t>
  </si>
  <si>
    <t>4.3</t>
  </si>
  <si>
    <t>Rad se mjeri u kubičnim metrima u zbijenom stanju.</t>
  </si>
  <si>
    <t>5.)</t>
  </si>
  <si>
    <t>5.2</t>
  </si>
  <si>
    <t>1.</t>
  </si>
  <si>
    <t>2.</t>
  </si>
  <si>
    <t>3.</t>
  </si>
  <si>
    <t>5.</t>
  </si>
  <si>
    <t>1.)</t>
  </si>
  <si>
    <t>2.)</t>
  </si>
  <si>
    <t>2.1</t>
  </si>
  <si>
    <t>2.2</t>
  </si>
  <si>
    <t>4.2</t>
  </si>
  <si>
    <t>4.1</t>
  </si>
  <si>
    <t>1.2</t>
  </si>
  <si>
    <t>OPREMA CESTE</t>
  </si>
  <si>
    <t>2-09.1</t>
  </si>
  <si>
    <t>9-02</t>
  </si>
  <si>
    <t>OPIS RADA</t>
  </si>
  <si>
    <t>kom</t>
  </si>
  <si>
    <t>3-04.1</t>
  </si>
  <si>
    <t>1-02</t>
  </si>
  <si>
    <t>GEODETSKI RADOVI</t>
  </si>
  <si>
    <t>1.1</t>
  </si>
  <si>
    <t>1-02.1</t>
  </si>
  <si>
    <t>ISKOLČENJE TRASE I OBJEKATA</t>
  </si>
  <si>
    <t>A.   Izvođač  je dužan pri sastavljanju ponude obići buduće gradilište te za jedinične mjere iskazane u komadima dati cijene koje obuhvaćaju potpun i konačan opis rada.</t>
  </si>
  <si>
    <t>m3</t>
  </si>
  <si>
    <t>OZNAKE NA KOLNIKU</t>
  </si>
  <si>
    <t>5-04</t>
  </si>
  <si>
    <t>6-03</t>
  </si>
  <si>
    <t>ODVODNJA</t>
  </si>
  <si>
    <t>5-01</t>
  </si>
  <si>
    <t>Obračun radova po m2 ili toni:</t>
  </si>
  <si>
    <t>KOLNIČKA KONSTRUKCIJA</t>
  </si>
  <si>
    <t>Obračun radova:</t>
  </si>
  <si>
    <t>3-04.4</t>
  </si>
  <si>
    <t>NOSIVI SLOJEVI OD ZRNATOG KAMENOG MATERIJALA</t>
  </si>
  <si>
    <t>3-04.6</t>
  </si>
  <si>
    <t>ZATRPAVANJE ROVA KANALIZACIJE</t>
  </si>
  <si>
    <t>9-02.1</t>
  </si>
  <si>
    <t>UZDUŽNE OZNAKE NA KOLNIKU</t>
  </si>
  <si>
    <t>D.   U zoni zahvata gdje je projektom naznačeno postojanje instalacija izvođač je obvezan u prisustvu nadzornog inženjera izvršiti iskapanja radi utvrđivanja stvarnog položaja i dubine i postojećih instalacija i energetskih kabela uključivo i zatrpavanje rova po utvrđivanju položaja instalacija. Navedeni radovi moraju biti uključeni u jedinične cijene stavaka troškovnika i neće se posebno obračunavati.</t>
  </si>
  <si>
    <t>Ovaj rad obuhvaća izradu oznaka na kolniku za reguliranje prometa koje su definirane u Pravilniku i ovim OTU.
Boje i dimenzije oznaka određene su Pravilnikom i pripadajućim normama.</t>
  </si>
  <si>
    <t xml:space="preserve">Rad se mjeri i obračunava po metru dužnom (m1) ugrađene cijevi. </t>
  </si>
  <si>
    <t>Pod uzdužnim oznakama na kolniku razumijevaju se crte obilježene paralelno s osi kolnika, a služe za detaljno utvrđivanje načina upotrebe kolničke površine.</t>
  </si>
  <si>
    <t>IZRADA NASIPA</t>
  </si>
  <si>
    <t>Rad se mjeri i obračunava po kubičnom metru (m3) izvršenog iskopa prema mjerama iz projekta.</t>
  </si>
  <si>
    <t>3-04.7</t>
  </si>
  <si>
    <t>3-04.7.1</t>
  </si>
  <si>
    <t>Izrada betonskih rubnjaka</t>
  </si>
  <si>
    <t xml:space="preserve">  </t>
  </si>
  <si>
    <t>Rad se mjeri u metrima (m') postavljenih rubnjaka prema detaljima iz projekta, uključivo s izvedbom podloge.</t>
  </si>
  <si>
    <t>5.3</t>
  </si>
  <si>
    <t>1-03.2</t>
  </si>
  <si>
    <t>UKLANJANJE POSTOJEĆIH KONSTRUKCIJA NA PODRUČJU ZAHVATA</t>
  </si>
  <si>
    <t>REKAPITULACIJA:</t>
  </si>
  <si>
    <t>Broj projekta:</t>
  </si>
  <si>
    <t>Datum izrade:</t>
  </si>
  <si>
    <t>Razina obrade:</t>
  </si>
  <si>
    <t>Projektant:</t>
  </si>
  <si>
    <t>Obračun radova po m2:</t>
  </si>
  <si>
    <t>B.  Obračun količina se  vrši prema dimenzijama i linijama iz projekta. Količine za svaku stavku rada, mjere se u neto iznosu u skladu s OTU za radove na cestama.</t>
  </si>
  <si>
    <t>Vrsta projekta:</t>
  </si>
  <si>
    <t>m1</t>
  </si>
  <si>
    <t>5.1</t>
  </si>
  <si>
    <t>3.1</t>
  </si>
  <si>
    <t>F.   Izvođač je dužan održavati gradilište za vrijeme izvođenja radova (održavanje zelenila, vertikalne i horizontalne signalizacije i sve ostalo potrebno za sigurno odvijanje prometa).</t>
  </si>
  <si>
    <t>ISKOPI U MATERIJALU "C" KATEGORIJE</t>
  </si>
  <si>
    <t>Po kubičnom metru iskopanog materijala mjereno u sraslom stanju.</t>
  </si>
  <si>
    <t>3-02.2</t>
  </si>
  <si>
    <t>IZRADA PLITKIH DRENAŽA</t>
  </si>
  <si>
    <t>- prema tabličnom iskazu</t>
  </si>
  <si>
    <t>Grubo i fino strojno planiranje, te zbijanje glatkim valjcima ili valjcima s točkovima na pneumaticima.
Zbijanje posteljice u zemljanim materijalima treba izvršiti tako, da se postigne stupanj zbijenosti u odnosu na standardni Proctor-ov postupak Sz≥100%, odnosno modul stišljivosti Ms≥30MN/m2.</t>
  </si>
  <si>
    <t>2-10.1</t>
  </si>
  <si>
    <t>ISKOP ROVA ZA ZATVORENI SUSTAV ODVODNJE</t>
  </si>
  <si>
    <t>3.10</t>
  </si>
  <si>
    <t>3.11</t>
  </si>
  <si>
    <t>IZRADA POSTELJICE OD ZEMLJANIH MATERIJALA</t>
  </si>
  <si>
    <t>Široki iskopi predviđeni projektom kao što su: iskopi u trasi za izvođenje kolnika i pješačkih staza, usjeka, zasjeka, iskopi kod devijacija cesta i prilaznih putova. Iskop se obavlja prema visinskim kotama iz projekta  te propisanim nagibima kosina.
Rad uključuje utovar iskopanog materijala u prijevozna sredstva, prijevoz do deponije, deponiranje, te uređenje deponije. Mjesto deponije dužan je osigurati Izvoditelj radova.</t>
  </si>
  <si>
    <t>PLANIRANJE DNA ROVA OBORINSKE KANALIZACIJE</t>
  </si>
  <si>
    <t>Ručno planiranje dna rova kanalizacijskih cjevovoda prema projektiranoj dubini, širini i padu dna rova s točnošću od ±3cm.</t>
  </si>
  <si>
    <t>Rad se mjeri i obračunava po četvornom metru (m2) izvršenog planiranja.</t>
  </si>
  <si>
    <t>3-04.2.1</t>
  </si>
  <si>
    <t>IZRADA PODLOŽNOG SLOJA (POSTELJICE) ISPOD CIJEVI</t>
  </si>
  <si>
    <t>Nabava i doprema te ugradnja materijala za izradu podložnog sloja (posteljice) ispod cijevi oborinske odvodnje u jednom sloju u debljini od 10cm. Posteljica cijevi mora biti iznivelirana s padom naliježuće površine cijevi prema uzdužnim profilima iz projekta.
Materijal posteljice koji se ugrađuje mora biti prema uputama proizvođača upotrebljene cijevi, odnosno prema OTU 3-04.2.1.</t>
  </si>
  <si>
    <t>Rad se mjeri i obračunava po kubičnom metru (m3) stvarno izvršenog podložnog sloja, prema mjerama iz projekta.</t>
  </si>
  <si>
    <t>1.2.1</t>
  </si>
  <si>
    <t>Ninoslav Hudeček, dipl.ing.građ.</t>
  </si>
  <si>
    <t>IZRADA NASIPA BANKINE OD ZEMLJANOG MATERIJALA (NASIPAVANJE I PLANIRANJE BANKINE I BERME MATERIJALOM IZ ISKOPA NAKON GOTOVE IZVEDBE)</t>
  </si>
  <si>
    <t>Bočno i nadtjemeno zatrpavanje rova do 30 cm iznad tjemena cijevi. Zatrpavanje i zbijanje se prema uputama proizvođača upotrebljene cijevi ili prema OTU 3.04-6.</t>
  </si>
  <si>
    <t>Ugradnja rubnjaka 18/24/100cm na mjestima izvođenja nove kolničke konstrukcije u pravcu ili zavojima velikih radijusa zaobljenja. Rad obuhvaća ugradnju rubnjaka u betonsku podlogu C16/20 u količini od 0.08 m3/m1, a sve prema detaljima iz projekta.</t>
  </si>
  <si>
    <t>Ugradnja rubnjaka 18/24/30cm u lepezama na križanju sa sporednim cestama i mjestima malih radijusa. Rad obuhvaća ugradnju rubnjaka u betonsku podlogu C16/20 u količini od 0.08 m3/m1, a sve prema detaljima iz projekta.</t>
  </si>
  <si>
    <t>Rubnjaci 8/20 cm uz nogostup. Rad obuhvaća ugradnju rubnjaka u betonsku podlogu C16/20 u količini od  0.06 m3/m1, a sve prema detaljima iz projekta.</t>
  </si>
  <si>
    <t>PDV 25%:</t>
  </si>
  <si>
    <t>Dobava, razastiranje, planiranje i zbijanje zemljanog materijala iz iskopa na bankinama uz potrebno kvašenje vodom. Traženi je stupanj zbijenosti u odnosu na standardni Proctor-ov postupak Sz≥100%, odnosno modul stišljivosti Ms≥30MN/m2. Manjak materijala dovozi se sa pozajmišta koji osigurava Izvođač radova. Dovoz uključen u stavku. Površinu nasipa humusirati i zatraviti smjesom trave. Humusiranje i zatravljenje je uključeno u stavku.</t>
  </si>
  <si>
    <t>1.5</t>
  </si>
  <si>
    <t>Nabava, transport i ugradba betonskog rubnjaka  poprečnog presjeka 18/24 i 8/20 cm na prethodno izvedenu podlogu od svježeg betona. Rad obuhvaća uređenje ruba postojećeg kolnika i izvedbu podloge prema detaljima iz projekta. Beton ugrađenog rubnjaka mora biti klase C 35/45 – v/c faktor ispod 0.45, otporan na smrzavanje i soli za odmrzavanje.</t>
  </si>
  <si>
    <t>C.  U svim stavkama koje uključuju odvoz viška materijala na odlagalište, jedinične cijene moraju uključivati sve troškove utovara, prijevoza, istovara, odlaganja, planiranja odlagališta, uključujući obavezu izvođača da pronađe odlagalište.</t>
  </si>
  <si>
    <t>E. Privremena regulacija prometa za vrijeme izvođenja radova uključuje  izradu eleborata privremene regulacije prometa te dobivanje suglasnosti na taj Elaborat od nadležne Uprave za ceste te se sukladno OTU 0-24 neće zasebno obračunavati.</t>
  </si>
  <si>
    <t xml:space="preserve">G.   Sukladno članku 54. Zakona o gradnji (NN 153/13)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
</t>
  </si>
  <si>
    <t>F.   Sve materijale iz iskopa koji u naravi predstavljaju mineralnu sirovinu a koji projektom nisu predviđeni za korištenje na samom gradilištu, Izvođač mora prevesti na odlagalište koje osigurava Naručitelj.</t>
  </si>
  <si>
    <t>2-02.3</t>
  </si>
  <si>
    <t>- kolnik</t>
  </si>
  <si>
    <t>- pješačka staza</t>
  </si>
  <si>
    <t>3.9</t>
  </si>
  <si>
    <t>3-04.5</t>
  </si>
  <si>
    <t>Zatrpavanje ostatka rova zamjenskim materijalom prema O.T.U. 2-09.2 do razine temeljnog tla, odnosno posteljice.</t>
  </si>
  <si>
    <t>PVC SN8, DN160mm (slivnička veza)</t>
  </si>
  <si>
    <t>NOSIVI SLOJEVI (AC base)</t>
  </si>
  <si>
    <t>Strojna izrada asfaltnog nosivog  sloja (AC base), proizvedenog i ugrađenog po vrućem postupku, vrste bitumena i agregata prema potvrđenom radnom sastavu. U cijenu je uključena nabava i prijevoz prethodno strojno proizvedene mješavine od agregata i bitumena kao veziva, nazivne veličine najvećeg zrna, vrste kamenog materijala i granulometrijskog sastava prema odredbama u projektu i u skladu prema: HRN EN 13043:2003 (agregati); HRN EN 12591:2009 (cestograđevni bitumen) i  HRN EN 13108-1:2007 (asfaltbeton), te utovar, prijevoz, i strojna ugradba (razastiranje i zbijanje). Izvedba, kontrola kakvoće i obračun prema HRN EN 13108-1 za srednje prometno opterećenje.  Na mjestima gdje se sloj ugrađuje u proširenja kolnika i na mjestima uklapanja u postojeće asfaltne površine; stavkom je obuhvaćena i odgovarajuća priprema postojećih rubova asfalta strojnim zasijecanjem.</t>
  </si>
  <si>
    <t>HABAJUĆI SLOJEVI (AC surf)</t>
  </si>
  <si>
    <t>Strojna izrada asfaltnog habajućeg sloja (AC surf), proizvedenog i ugrađenog po vrućem postupku, vrste bitumena i agregata prema potvrđenom radnom sastavu. U cijenu je uključena nabava i prijevoz prethodno strojno proizvedene mješavine od agregata i bitumena kao veziva, nazivne veličine najvećeg zrna, vrste kamenog materijala i granulometrijskog sastava prema odredbama u projektu i u skladu prema: HRN EN 13043:2003 (agregati); HRN EN 12591:2009 (cestograđevni bitumen) i  HRN EN 13108-1:2007 (asfaltbeton), te utovar, prijevoz, i strojna ugradba (razastiranje i zbijanje). Izvedba, kontrola kakvoće i obračun prema HRN EN 13108-1 za srednje prometno opterećenje. U cijenu izvedbe habajućeg sloja uključeno je čišćenje podloge te nabava, prijevoz i prskanje bitumenskom emulzijom prije izvedbe samog sloja u količini od 0.30 kg/m2.</t>
  </si>
  <si>
    <t>2.3</t>
  </si>
  <si>
    <t>3.5</t>
  </si>
  <si>
    <t>1-03.5</t>
  </si>
  <si>
    <t>LOKACIJA I ZAŠTITA KOMUNALNIH I OSTALIH PRIKLJUČAKA</t>
  </si>
  <si>
    <t>Rad obuhvaća dislociranje i zaštitu komunalnih instalacija i ostalih priključaka koji su sastavni dio buduće prometnice ili koji tijekom gradnje prometnice mogu biti ugrožene.</t>
  </si>
  <si>
    <t>Stavka sadrži sav prijevoz, rad i materijal potreban za potpuni dovršetak stavke.</t>
  </si>
  <si>
    <t>Prilagođavanje novoj niveleti poklopaca komunalnih instalacija - zatvarača za vodu i plin i hidranata. Ova stavka obuhvaća slijedeće radove: uklanjanje i zaštita kod iskopa okvira sa poklopcem, iskop i štemanje betona oko poklopca, izmještanje na novu kotu određenu projektom, zatrpavanje oko poklopaca uz nabijanje i betoniranje istih.</t>
  </si>
  <si>
    <t>Zatrpavanje obloge kabelskog rova pijeskom sa pažljivim nabijanjem.</t>
  </si>
  <si>
    <t>Nabava, isporuka i polaganje upozoravajuće trake u kabelski kanal. Traka treba biti s natpisom:</t>
  </si>
  <si>
    <t>Geodetsko snimanje zaštićene trase voda prije zatrpavanja rovova te unošenje istih u katastarsku podlogu podzemnih vodova. Situacija sa ucrtanim trasama mora biti potvrđena od strane katastra.</t>
  </si>
  <si>
    <t>PROJEKTANT:</t>
  </si>
  <si>
    <t>ZAJEDNIČKI PROJEKTANTSKI URED d.o.o., Požega, Županijska 20</t>
  </si>
  <si>
    <t>GRAĐEVINA:</t>
  </si>
  <si>
    <t>FAZA PROJEKTA:</t>
  </si>
  <si>
    <t>VRSTA PROJEKTA:</t>
  </si>
  <si>
    <t>5.4</t>
  </si>
  <si>
    <t>2.1.1</t>
  </si>
  <si>
    <t>2.1.2</t>
  </si>
  <si>
    <t>9-01</t>
  </si>
  <si>
    <t>PROMETNI ZNAKOVI (OKOMITA SIGNALIZACIJA)</t>
  </si>
  <si>
    <t>9-01.2</t>
  </si>
  <si>
    <t>PROMETNI ZNAKOVI IZRIČITIH NAREDBI</t>
  </si>
  <si>
    <t>9-01.3</t>
  </si>
  <si>
    <t>PROMETNI ZNAKOVI OBAVIJESTI</t>
  </si>
  <si>
    <t>C02, 60x60 cm</t>
  </si>
  <si>
    <t>9-02.2</t>
  </si>
  <si>
    <t>POPREČNE OZNAKE NA KOLNIKU</t>
  </si>
  <si>
    <t>- pješački prijelazi, š=3.0m, bijela</t>
  </si>
  <si>
    <t>ZAŠTITA POSTOJEĆE EK INFRASTRUKTURE</t>
  </si>
  <si>
    <t>POZOR! TELEKOMUNIKACIJSKI KABEL!</t>
  </si>
  <si>
    <t>Zatrpavanje ostatka kabelskog rova zamjenskim materijalom sa pažljivim nabijanjem. Zbijenost posteljice u zamjenskim materijalima treba izvršiti tako, da se postigne stupanj zbijenosti u odnosu na standardni Proctor-ov postupak Sz≥100%, odnosno modul stišljivosti Ms≥35MN/m2.</t>
  </si>
  <si>
    <t>Spajanje i ponovni priključak korisnika EK infrastrukture. Stavka uključuje kompletan rad i materijal prema naputcima vlasnika EK instalacije. Obračun po komadu kućnog priključka.</t>
  </si>
  <si>
    <t>Nabava materijala i spajanje odgovarajućim spojnicama eventualno oštećenog kabela postojeće EK infrastrukture prema naputcima i pod nadzorom nadležne osobe telekomunikacijskog operatera. Za ovu stavku izvođač radova treba dati jediničnu cijenu, a odobrenje za izvođenje radova treba odobriti nadzorni inženjer.</t>
  </si>
  <si>
    <t>Nabava, dobava i ugradnja zaštine AB ploče kabela. Ploču izvesti od beona C25/30 i armirati armaturom Q335 u donjoj zoni. Predvidiva debljina ploče je 15cm.</t>
  </si>
  <si>
    <t>3.8</t>
  </si>
  <si>
    <t>9-01-5</t>
  </si>
  <si>
    <t>DOPUNSKE PLOČE</t>
  </si>
  <si>
    <t>1.4</t>
  </si>
  <si>
    <t>- za oborinsku odvodnju ceste</t>
  </si>
  <si>
    <t>5-02</t>
  </si>
  <si>
    <t>NOSIVI SLOJ OD ZRNATOG KAMENOG MATERIJALA STABILIZIRANOG HIDRAULIČNIM VEZIVOM</t>
  </si>
  <si>
    <t>Rad se mjeri u kubičnim metrima.</t>
  </si>
  <si>
    <t>UGRADNJA POLIPROPILENSKIH ODVODNIH CIJEVI OBORINSKE KANALIZACIJE</t>
  </si>
  <si>
    <t>IZRADA TEMELJA</t>
  </si>
  <si>
    <t>Izrada temelja stupa od betona klase C 20/25 s iskopom u materijalu "C" kategorije, oblika krnje piramide čije su stranice donjeg kvadrata 40 cm, gornjeg 40 cm, a visine 80 cm. Stavka obuhvaća iskop za temelje; dobavu, ugradbu i njegu betona; dobavu i ugradbu ankera i podložnih pločica za pričvršćenje stupa; zatrpavanje temelja; utovar viška materijala u prijevozno sredstvo i prijevoz do odlagališta, odnosno sav rad, opremu i materijal potreban za potpuno dovršenje stavke. Izvedba i kontrola kakvoće prema OTU 7-01, 7-01.4 i 9-01.</t>
  </si>
  <si>
    <t xml:space="preserve">Obračun je po komadu izvedenih temelja. </t>
  </si>
  <si>
    <t>POSTAVA STUPOVA</t>
  </si>
  <si>
    <t>Nabava, prijevoz i postavljanje stupova od FeZn cijevi, Ø 63,5 mm. Stupovi se postavljaju u skladu s projektom prometne opreme i signalizacije, važećim Pravilnikom o prometnim znakovima, opremi i signalizaciji na cestama i važećim hrvatskim normama koje reguliraju to područje. U cijeni je uključena dobava i postava stupova prema projektu, svi prijevozi i prijenosi sa skladištenjem te sav rad i materijal za ugradnju po uvjetima iz projekta. Izvedba i kontrola kakvoće prema OTU 9-01.</t>
  </si>
  <si>
    <t xml:space="preserve">Obračun je po m1 ugrađenih stupova.  </t>
  </si>
  <si>
    <t>Postavljanje prometnog znaka s retroreflektirajućom folijom klase II, debljine lima 2 mm. Prometni znakovi postavljaju se prema projektu prometne opreme i signalizacije, a u skladu s važećim Pravilnikom o prometnim znakovima, opremi i signalizaciji na cestama i važećim hrvatskim normama koje reguliraju to područje (HRN 12899-1).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</si>
  <si>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Iskolčenje trase i objekata obuhvaća sva geodetska mjerenja, kojima se podaci iz projekta prenose na teren ili s terena u projekte, osiguranje osi iskolčene trase, profiliranje, obnavljanje i održavanje iskolčenih oznaka na terenu za sve vrijeme građenja, odnosno do predaje radova investitoru. Cijena obuhvaća i izradu elaborata iskolčenja te geodetske snimke izvedenog stanja s prijavom nadležnom uredu za katastarske poslove. Stavkom obuhvaćeno cijelo cestovno zemljište (cesta, nogostupi, odvodnja, instalacije...).</t>
  </si>
  <si>
    <t>Jed.cijena</t>
  </si>
  <si>
    <t>Rušenja, iskop, utovar i prijevoz na mjesto oporabe postojeće kolničke konstrukcije, rubnjaka, betonskih kanalica, postojećih rigola, elemenata koje se ne mogu demontirati (npr. zidane nadstrešnice) i sl.
Stavka uključuje, utovar, odvoz i istovar materijala na odlagalište ili mjesto oprabe po izboru Izvoditelja, te planiranje deponije nakon istovara.</t>
  </si>
  <si>
    <t>1.2.6</t>
  </si>
  <si>
    <t>Strojno zasijecanje asfalta na uklapanju kolnika u postojeće stanje.</t>
  </si>
  <si>
    <t>1.2.4</t>
  </si>
  <si>
    <t>1.2.5</t>
  </si>
  <si>
    <t>1.2.7</t>
  </si>
  <si>
    <t>1.2.8</t>
  </si>
  <si>
    <t>Ručni (30%) i strojni (70%) iskop kabelskog rova u zemlji III kategorije uz obaveznu prisutnost nadzornog inženjera i ovlaštene osobe vlasnika EKI-a.</t>
  </si>
  <si>
    <t>ISKOPI MJEŠOVITOG MATERIJALA (ZEMLJA I MATERIJALI U TRASI: KAMEN, DIJELOVI KOLNIH ULAZA, PARKIRALIŠTA I SL.)</t>
  </si>
  <si>
    <t>Iskop predviđen projektom se obavlja prema visinskim kotama iz projekta  te propisanim nagibima kosina.
Rad uključuje utovar iskopanog materijala u prijevozna sredstva, prijevoz do deponije ili mjesto oporabe, deponiranje, te uređenje deponije. Mjesto deponije dužan je osigurati Izvoditelj radova.</t>
  </si>
  <si>
    <t>- kolni ulazi</t>
  </si>
  <si>
    <t>2.5</t>
  </si>
  <si>
    <t>2-10.3</t>
  </si>
  <si>
    <t>2.5.1</t>
  </si>
  <si>
    <t>2.5.2</t>
  </si>
  <si>
    <t>IZRADA POSTELJICE IZNAD ROVA OBORINSKE ODVODNJE
(30% UKUPNE POSTELJICE)</t>
  </si>
  <si>
    <t>Po četvornom metru stvarno izvedene posteljice.</t>
  </si>
  <si>
    <t>SLIVNICI (VODOLOVNA GRLA) DN500</t>
  </si>
  <si>
    <t>Rad se mjeri i obračunava po komadu propisno ugrađenog i preuzetog slivnika H=200 cm s ravnom slivnom rešetkom u kolniku.</t>
  </si>
  <si>
    <t>Nosivi sloj od cementom stabiliziranog zrnatog kamenog materijala novoprojektirane pješačke staze debljine sloja od 12 cm.</t>
  </si>
  <si>
    <t>Nosivi sloj od cementom stabiliziranog zrnatog kamenog materijala novoprojektiranih kolnih ulaza debljine sloja od 12 cm.</t>
  </si>
  <si>
    <t>RUBNJACI I MONTAŽNE KANALETE</t>
  </si>
  <si>
    <t>2.3.1</t>
  </si>
  <si>
    <t>2.3.2</t>
  </si>
  <si>
    <t>2.4</t>
  </si>
  <si>
    <t>3.8.1</t>
  </si>
  <si>
    <t>3.8.2</t>
  </si>
  <si>
    <t>3.8.3</t>
  </si>
  <si>
    <t>3.8.4</t>
  </si>
  <si>
    <t>3.13</t>
  </si>
  <si>
    <t>3.14</t>
  </si>
  <si>
    <t>3.16</t>
  </si>
  <si>
    <t>4.4</t>
  </si>
  <si>
    <t>Ukupno  3. - ODVODNJA  (kn):</t>
  </si>
  <si>
    <t>Ukupno  2. - ZEMLJANI RADOVI  (kn):</t>
  </si>
  <si>
    <t>Ukupno  1. - PRIPREMNI RADOVI  (kn):</t>
  </si>
  <si>
    <t>5.4.1</t>
  </si>
  <si>
    <t>5.4.2</t>
  </si>
  <si>
    <t>9-01.1</t>
  </si>
  <si>
    <t>PROMETNI ZNAKOVI OPASNOSTI</t>
  </si>
  <si>
    <t>Prometni se znakovi opasnosti (oblika istostraničnoga trokuta) postavljaju na stupove kružna presjeka, s retroreflektirajućom folijom klase I i II, debljine lima 2 mm. Dimenzije znakova određene su Pravilnikom i normama.
Podloga prometnog znaka izrađuje se od aluminijskog lima sa dvostruko povijenim rubom. Izvedba i kontrola kakvoće prema OTU 9.01 i 9.01.2.
Rad obuhvaća nabavu, prijevoz i postavljanje prometnoga znaka na stup. Obračunava se prema broju postavljenih znakova određenih dimenzija.</t>
  </si>
  <si>
    <t>B32, Ø 60 cm</t>
  </si>
  <si>
    <t>Prometni znakovi izričitih naredbi su kružnog oblika (iznimno osmerokut ili istostraničan trokut), s retroreflektirajućom folijom klase I i II, debljine lima 2 mm i postavljaju se na stupove kružna presjeka. Dimenzije znakova određene su Pravilnikom i normama.
Podloga prometnog znaka izrađuje se od aluminijskog lima sa dvostruko povijenim rubom. Izvedba i kontrola kakvoće prema OTU 9.01 i 9.01.2.
Rad obuhvaća nabavu, prijevoz i postavljanje prometnoga znaka na stup. Obračunava se prema broju postavljenih znakova određenih dimenzija.</t>
  </si>
  <si>
    <t>Prometni znakovi obavijesti su oblika kruga, kvadrata ili pravokutnika, s retroreflektirajućom folijom klase I i II, debljine lima 2 mm, a postavljaju se na stupove kružna presjeka.
Podloga prometnog znaka izrađuje se od aluminijskog lima sa dvostruko povijenim rubom. Izvedba i kontrola kakvoće prema OTU 9.01 i 9.01.2.
Rad obuhvaća nabavu, prijevoz i postavljanje prometnoga znaka. Obračunava se prema broju postavljenih znakova određenih dimenzija.</t>
  </si>
  <si>
    <t>ZAŠTITA POSTOJEĆEG VODOVODA</t>
  </si>
  <si>
    <t>1.6.1</t>
  </si>
  <si>
    <t>1.6.2</t>
  </si>
  <si>
    <t>SPOJ SLIVNIČKE VEZE NA CIJEV</t>
  </si>
  <si>
    <t>3.17</t>
  </si>
  <si>
    <t>3.18</t>
  </si>
  <si>
    <t>Izrada nosivog sloja od drobljenog kamenog materijala 0/63 pješačkih staza. Sz≥100%, Ms≥70MN/m2.</t>
  </si>
  <si>
    <t>Izrada habajućeg sloja AC-11 surf 50/70 AG3 M3 debljine 4.00 cm kolnika glavne ceste i priključaka.</t>
  </si>
  <si>
    <t>Izrada habajućeg sloja AC-8 surf 50/70 AG4 M4 debljine 4.00 cm pješačkih staza.</t>
  </si>
  <si>
    <t>Izrada habajućeg sloja AC-8 surf 50/70 AG4 M4 debljine 4.00 cm kolnih ulaza.</t>
  </si>
  <si>
    <t>Izrada nosivog sloja kolnih ulaza od drobljenog kamenog materijala 0/63.  Sz≥100%, Ms≥70MN/m2.</t>
  </si>
  <si>
    <t>Odspajanje postojećih priključaka sa EK infrastrukture zbog potrebe zaštite ili izmještanja kabela EKI. Prije izvođenja ove stavke potrebno je kontaktirati nadležnu osobu operatera EKI i obavijestiti ga, te omogućiti operateru prisustvo nadležne stručne osobe.</t>
  </si>
  <si>
    <t>Grubo i fino strojno planiranje, te zbijanje glatkim valjcima ili valjcima s točkovima na pneumaticima.
Zbijanje posteljice treba izvršiti tako, da se postigne stupanj zbijenosti u odnosu na standardni Proctor-ov postupak Sz≥100%, odnosno modul stišljivosti Ms≥40MN/m2.
Obavezna kontrola modula stišlijvosti između rovova.</t>
  </si>
  <si>
    <t xml:space="preserve">Nabava, doprema i ugradnja PVC plastičnih glatkih cijevi i fazonskih komada za netlačnu podzemnu odvodnju obodne krutosti SN8 prema normi HRN EN
1401-1:2000. Cijevi sa kompaktnom stijenkom od neomekšanog polivinilklorida (PVC-U). Ugradbena duljina cijevi je 1,2,3 i 5 metara prema zahtjevima DIN 8062. Boja je približno RAL 8023 (crveno smeđa). Predviđeno je spajanje utičnim naglavcima (kolčacima), a vodonepropusnost spoja se postiže sintetičkom gumenom brtvom unutar istih. Odabrani materijali moraju biti u skladu s odgovarajućim hrvatskim standardima za kanalizacijske cijevi (HRN EN 1401-1:2000 i ISO 9001). Cijevi polagati u rov na pripremljenu pješčanu posteljicu, na koju treba ravnomjerno nalijegati.
U jediničnu cijenu uključen je sav rad i materijal, dodatni materijal i pribor potreban za potpunu propisanu ugradnju i spajanje kanalizacijskih cijevi. Stavkom su obračunati fazonski komadi, svi prijevozi i prijenosi, istovar uz kanalizacijski rov, privremeno skladištenje i razvoz duž rova, spuštanje u rov i ugradnja prema uvjetima iz projekta, te sav rad, dodatni materijal i pribor potreban za potpunu propisanu ugradnju i spajanje cijevi, ugradnja i spajanje cijevi međusobno kao i na revizijska okna i slivnike da se postigne vodonepropusnost. </t>
  </si>
  <si>
    <t>Izrada nosivog sloja kolnika od drobljenog kamenog materijala 0/63. Sz≥100%, Ms≥100MN/m2.</t>
  </si>
  <si>
    <t>Uklanjanje postojećeg prometnog znaka zajedno sa stupom i temeljem. Rupu od temelja zatrpati zemljom. Prometni znak deponirati na deponiju Investitora.</t>
  </si>
  <si>
    <t>Naziv građevine:</t>
  </si>
  <si>
    <t>Popravak i visinsko prilagođavanje slivničkih rešetki sa okvirom slivnika. Rad obuhvaća uklanjanje postojeće rešetke sa okvirom, popravak oštećenih dijelova slivnika, izvedbu podloge i obloge slivničke rešetke s okvirom na tijelo slivnika na kotu prema projektom.</t>
  </si>
  <si>
    <t>ULICA STJEPANA GREGORKA I HERCEGOVAČKA ULICA U IVANIĆ-GRADU</t>
  </si>
  <si>
    <t xml:space="preserve">Iskop postojećeg nosivog sloja od kamenog materijala. Dimenzija prema odredbama projekta. Stavka obuhvaća iskop postojećeg nosivog sloja od kamenog materijala iz kolničke konstrukcije, utovar i odvoz uklonjenog nosivog sloja, te stalno odlaganje na za to predviđeno odlagalište uključujući troškove odlaganja i pronalaženja odlagališta. Obračun je po m3 uklonjenog nosivog sloja od kamenog materijala.  </t>
  </si>
  <si>
    <t>Ručni i strojni iskopi rova za iznalaženje postojećih instalacija, te njihovo kasnije zatrpavanje uključujući sve konstrukcije pri iskopu, te utovar, prijevoz viška materijala, deponiranje i uređenje deponije po izboru Izvoditelja. Rovove izvesti prema uputi Nadzornog inženjera, odnosno na predvidivo svakih 30m, dužine 1.50m, visinine 1.50m i širine 50cm obostrano.</t>
  </si>
  <si>
    <t xml:space="preserve">Zatrpavanje postojećih slivnika i njihovih veza prema sekundarnoj odvodnji pijeskom. Rad obuhvaća demontiranje rešetke s okvirom i njegova predaja Investitoru, blindiranje slivničkog ispusta, djelomično razbijanje, vađenje, utovar i odvoz na odlagalište po odabiru izvođača, te zatrpavanje rova materijalom do kote posteljice. Obračun po komadu. </t>
  </si>
  <si>
    <t xml:space="preserve">Popravak i visinko poravnanje poklopaca sa okvirom revizijskih okana koji će se nalaziti u novoprojektiranimm prometnim površinama. Rad obuhvaća uklanjanje postojećih poklopaca sa okvirom, popravak oštećenih dijelova okna (zid), postavu oplate i armature /Q335/ obostrano sa ojačanjem na otvoru/ betoniranje betonom C30/37, XC2, XF4 ploče i ugradnju novog poklopca Ø600 mm nosivosti 400kN u kolniku na kotu određenu projektom. Predvidiva površina ploče do 2.00x2.00m.
Stavka uključuje teleskopski poklopac okna svijetlog promjera 605 mm, iz lijevanog željeza EN-GJS-500-7 (nodularni lijev), s hvatištem za prihvat poluge za sigurno otvaranje, bez zgloba, visina reljefa površine poklopca 5,0 mm zbog protukliznosti, s okruglim samonivelirajućim okvirom za ugradnju izravno u habajući sloj asfalta, visina ugradnje od 15,0 do 20,0 cm, s teleskopskim prstenom visine 80 mm, s Pewepren® uloškom od SBR gume protiv lupanja, debljine 10 mm, stabiliziran u horizontalnom ležištu na okviru mehaničkim utiskivanjem kopči uloška, ležište prethodno strojno obrađeno za optimalno nalijeganje, s mogućnošću zamjene, bez mogućnosti ispadanja, tvrdoće 93° (Shore A), razreda opterećenja D400 (prema HRN EN 124:2005), s dvije kopče za zaključavanje od TPU poliuretana (zbog izbjegavanje lupanja) tvrdoće 90° (Shore A), koje ne zahtijevaju održavanje i potpuno su sigurne od podizanja uslijed prometa, sa otvorima za ventiliranje i opremom za dodatno zaključavanje. Ugradnja bez podizanja pegle ili zaustavljanja razastirača (bez gubitka ravnosti ili prekida zbijenosti). Pritisak okvira na dosjednu površinu do najviše 1,6 N/mm2. pripadajući okvir poklopca okruglog ili četvrtastog oblika ovisno o izvedbi revizijskog okna.
Proizvod jednakovrijedan kao ACO CityTop® BITUPLAN ili slično.
</t>
  </si>
  <si>
    <t>VISINSKO IZDIZANJE POSTOJEĆIH DVORIŠNIH ULAZA (VRATA)</t>
  </si>
  <si>
    <t>Prema komadu kompletno obrađenih vrata.</t>
  </si>
  <si>
    <t>Prema komadu kompletno izmještenih vrata.</t>
  </si>
  <si>
    <t>IZMJEŠTANJE POSTOJEĆIH DVORIŠNIH ULAZA (VRATA)</t>
  </si>
  <si>
    <t>- rov širine 0.50 m i dubine 1.00 m</t>
  </si>
  <si>
    <t>Ručni (30%) i strojni (70%) iskop probnih šliceva uz obaveznu prisutnost nadzornog inženjera i ovlaštene osobe vlasnika EKI-a. Stavka sadržava i zakapanje postojećih rovova i odvoz viška materijala.</t>
  </si>
  <si>
    <t>Nabava, dobava i ugradnja PEHD cijevi DN50 na posteljicu od pijeska prema detalju zaštite. Obračunate dvije cijevi u dužini zaštite i izmještanja.</t>
  </si>
  <si>
    <t>Rušenje i uklanjanje postojećih živih ograda, te izrada zamjenskih živih ograda. Ovaj rad obuhvaća uklanjanje postojeće ograde, zatrpavanje i planiranje rupa, utovar i prijevoz materijala na mjesto oporabe ili zbrinjavanja, iskop jama, nabavu, prijevoz, sadnju i prvu prihranu jednogodišnjih sadnica žive ograde (vrste prema postojećoj). Obračun je po m1. Izvedba, kontrola kakvoće i obračun prema OTU 1-03.1.</t>
  </si>
  <si>
    <t>2-09.3</t>
  </si>
  <si>
    <t>IZRADA NASIPA OD KAMENITIH MATERIJALA</t>
  </si>
  <si>
    <t>Izrada nasipa (uključuje nabavu materijala) od kamenitih materijala, Sz≥100%, Ms≥40MN/m2. Ovaj rad obuhvaća strojno nasipanje i razastiranje, prema potrebi vlaženje ili sušenje, planiranje nasipnih slojeva debljine i nagiba prema projektu odnosno utvrđenih pokusnom dionicom, te zbijanje s odgovarajućim sredstvima, a prema odredbama OTU. Obračun se mjeri u kubičnim metrima stvarno ugrađenog i zbijenog nasipa, a u cijenu je uključen sav rad na izradi nasipa i nabava materijala te planiranje pokosa nasipa i čišćenje okoline, sav ostali rad, transporti i oprema, kao i ispitivanja i kontrola kakvoće. Izvedba, kontrola kakvoće i obračun prema OTU 2-09.</t>
  </si>
  <si>
    <t>2.4.1</t>
  </si>
  <si>
    <t>2.4.2</t>
  </si>
  <si>
    <t>2-08.1</t>
  </si>
  <si>
    <t>UREĐENJE TEMELJNOG TLA MEHANIČKIM ZBIJANJEM</t>
  </si>
  <si>
    <t>Zbijanje temeljnog tla u zemljlanim materijalima odgovarajućim sredstvima za zbijanje sa traženim stupnjem zbijenosti u odnosu na standardni Proctor-ov postupak Sz≥97%, odnosno modul stišljivosti Ms≥20MN/m2.</t>
  </si>
  <si>
    <t>Obračun radova po komadu propisno izvedenog i ugrađenog poklopca sa armirano-betonskim distributivnim prstenom.</t>
  </si>
  <si>
    <t>Obračun po komadu ugrađenog poklopca.</t>
  </si>
  <si>
    <t>Izrada tipske ispusne građevine za žablji poklopac na mjestu ispusta oborinske vode u svemu prema grafičkom detalju.
Približne dimenzije su: duljina 2.00 m, širina 2.00 m i visina 2.00 m.
Stavka obuhvaća slijedeće radove:</t>
  </si>
  <si>
    <t>kg</t>
  </si>
  <si>
    <t>- iskop zemlje za izvođenje ispusta i ravnanje posteljice. Odvoz viška zemlje na deponiju ili mjesto oporabe uključeno u cijenu.</t>
  </si>
  <si>
    <t>- nabavu, dobavu i ugradnju kamene podloge 0/63mm</t>
  </si>
  <si>
    <t>- nabavu, dobavu i postavu oplate za izvođenje zidova i ploče</t>
  </si>
  <si>
    <t>- strojno i ručno uređenje zemljanih pokosa</t>
  </si>
  <si>
    <t>- nabavu, dobavu i ugradnju armature MAR B500B</t>
  </si>
  <si>
    <t>IZRADA POSTELJICE OD KAMENIH MATERIJALA</t>
  </si>
  <si>
    <t>Grubo i fino strojno planiranje, te zbijanje glatkim valjcima ili valjcima s točkovima na pneumaticima.
Zbijanje posteljice u kamenim materijalima treba izvršiti tako, da se postigne stupanj zbijenosti u odnosu na standardni Proctor-ov postupak Sz≥100%, odnosno modul stišljivosti Ms≥40MN/m2.</t>
  </si>
  <si>
    <t>Po četvornom metru stvarno izvedene posteljice ceste u nasipu.</t>
  </si>
  <si>
    <t>Izrada nosivog sloja AC-32 base 50/70 AG6 M2-E debljine 8.00cm kolnika glavne ceste i priključaka.</t>
  </si>
  <si>
    <t>A11, 90/90/90 cm</t>
  </si>
  <si>
    <t>B31, Ø 60 cm</t>
  </si>
  <si>
    <t>E03, 60x30 cm</t>
  </si>
  <si>
    <t>Izrada nosivog sloja od mehanički stabiliziranog drobljenog kamenog materijala. Rad obuhvaća dobavu i ugradnju drobljenog kamenog materijala veličine zrna 0/63 mm. Zahtjevi kvalitete su: stupanj zbijenosti Sz≥100%, Ms≥100 MN/m2 za kolnik, odnosno Sz≥100%, Ms≥70 MN/m2 za nogostup i kolne ulaze.</t>
  </si>
  <si>
    <t xml:space="preserve">Uklanjanje asfaltnih slojeva debljine do 20 cm.  Stavka obuhvaća kompletno uklanjanje odgovarajućim tehnološkim postupkom svih postojećih asfaltnih slojeva iz kolničke konstrukcije, utovar i odvoz uklonjenog asfaltnog sloja te stalno odlaganje na za to predviđeno odlagalište uključujući troškove odlaganja i pronalaženja odlagališta. Obračun je po m3 uklonjenih asfaltnih slojeva kolničke konstrukcije.  </t>
  </si>
  <si>
    <t>Izmještanje postojećih ograda od žičanog pletiva. Stavka uključuje rušenje i uklanjanje postojeće ograde: temelja, čeličnih, drvenih ili betonskih stupića ograde, pažljivo demontiranje ispune polja između stupova - žičanog pletiva (za kasniju montažu), zatrpavanje i planiranje rupa ili traka u zemlji, utovar i prijevoz porušenog materijala na odlagalište te sav rad, opremu i materijal potreban za izradu zamjenskih ograda: iskločenje, iskop za temelje samce 40x40x80cm, betoniranje temeljia samca sa betonom C25/30, dimenzija 40x40x100cm, nabava, dobava i ugradnja čeličnog stupa između ispune prema postojećem stanju od pocinčanog lima debljine min.1.5mm ili betonskog stupa minimalnih dimenzija 7x8cm i visine postojeće ispune, te ponovnu ugradnju postojeće, prethodno demontirane ispune. Obračun je po m1 ograde.  Izvedba, kontrola kakvoće i obračun prema OTU 1-03.2.</t>
  </si>
  <si>
    <t>Ugradnja žičanog pletiva</t>
  </si>
  <si>
    <t>Iskop i izvođenje temelja,</t>
  </si>
  <si>
    <t>Izmještanje dvorišnih ulaza (vrata). Stavka obuhvaća pažljivo demontiranje postojećih dvorišnih ulaznih vrata, uklanjanje postojećeg temelja, te ponovno montiranje na mjesto određeno projektom uz prethodni iskop rupe u zemlji za temelj, betoniranje dva temelja samca dimenzija 50x50x100cm.betonom C25/30. U jedinučnu cijenu ulaze svi bravarski radovi na demontaži, radovi na ponovnoj montaži bravarskih djelova te svi zidarski radovi. Obračun se vrši po komadu premještenih ulaznih vrata. Izrada, kontrola kakvoće i obračun prema OTU 1-03.02.</t>
  </si>
  <si>
    <t>Ručni (30%) i strojni (70%) iskop probnih šliceva uz obaveznu prisutnost nadzornog inženjera i ovlaštene osobe vlasnika vodovoda. Stavka sadržava i zakapanje postojećih rovova i odvoz viška materijala.</t>
  </si>
  <si>
    <t>Ručni (30%) i strojni (70%) iskop rova u zemlji III kategorije uz obaveznu prisutnost nadzornog inženjera i ovlaštene osobe vlasnika vodovoda.</t>
  </si>
  <si>
    <t>- rov širine 0.50 m i dubine 1.20 m</t>
  </si>
  <si>
    <t>Nabava, dobava i ugradnja posteljice od pijeska u kabelskom rovu oko postojećeg kabela u debljini od 15cm.</t>
  </si>
  <si>
    <t>Nabava, dobava i ugradnja posteljice od pijeska u rovu oko postojećeg vodovoda u debljini od 15cm.</t>
  </si>
  <si>
    <t>Bočno i nadtjemeno zatrpavanje rova pijeskom do 30 cm iznad tjemena cijevi prema posebnim uvjetima gradnje.</t>
  </si>
  <si>
    <t>ZAŠTITA POSTOJEĆEG DISTRIBUTIVNOG PLINOVODA - IVAPLIN</t>
  </si>
  <si>
    <t>POZOR! VODOVOD!</t>
  </si>
  <si>
    <t>- rov širine 0.50m i prosječne dubine 1.00m</t>
  </si>
  <si>
    <t>1.8.5</t>
  </si>
  <si>
    <t>Zatrpavanje ostatka rova zamjenskim kamenim ili šljunčanim materijalom granulacije max. 32 mm do razine temeljnog tla, odnosno posteljice.</t>
  </si>
  <si>
    <t>Zatrpavanje ostatka rova probranim materijalom iz iskopa (zemlja) do razine temeljnog tla, odnosno posteljice.</t>
  </si>
  <si>
    <t>Iskop postojeće kolničke konstrukcije, zemlje i sl. za postavu novih cijevi u instalacijski rov. Stavka predviđa i uklanjanje postojećeg cjevovoda ukoliko se naiđe na njega. Stavka uključuje i utovar, transport i odvoz viška materijala iz iskopa na deponiju, te uređenje deponije.</t>
  </si>
  <si>
    <t>Nabava, dobava i ugradnja posteljice od pijeska u debljini od 10cm. Vlažni pijesak mora biti nabijen. Vrsta sabijanja za pijesak prema Proctoru - visoko: veće od 97%.</t>
  </si>
  <si>
    <t>- PE-HD d63x5.8mm na lokaciji sanacije PE plinovoda</t>
  </si>
  <si>
    <t>- PE-HD d63x5.8mm na lokaciji sanacije čeličnog plinovoda</t>
  </si>
  <si>
    <t>1.2.2</t>
  </si>
  <si>
    <t>1.2.3</t>
  </si>
  <si>
    <t>1.2.7.1</t>
  </si>
  <si>
    <t>1.2.7.2</t>
  </si>
  <si>
    <t>1.2.7.3</t>
  </si>
  <si>
    <t>1.2.8.1</t>
  </si>
  <si>
    <t>1.2.8.2</t>
  </si>
  <si>
    <t>1.6</t>
  </si>
  <si>
    <t>1.6.3</t>
  </si>
  <si>
    <t>1.6.4</t>
  </si>
  <si>
    <t>1.6.5</t>
  </si>
  <si>
    <t>1.6.6</t>
  </si>
  <si>
    <t>1.6.7</t>
  </si>
  <si>
    <t>1.7</t>
  </si>
  <si>
    <t>1.7.1</t>
  </si>
  <si>
    <t>1.7.2</t>
  </si>
  <si>
    <t>1.8</t>
  </si>
  <si>
    <t>1.8.1</t>
  </si>
  <si>
    <t>1.8.2</t>
  </si>
  <si>
    <t>1.8.3</t>
  </si>
  <si>
    <t>1.8.4</t>
  </si>
  <si>
    <t>1.8.6</t>
  </si>
  <si>
    <t>1.9</t>
  </si>
  <si>
    <t>1.9.1</t>
  </si>
  <si>
    <t>1.9.2</t>
  </si>
  <si>
    <t>1.9.3</t>
  </si>
  <si>
    <t>1.9.4</t>
  </si>
  <si>
    <t>1.9.5</t>
  </si>
  <si>
    <t>Ručni (30%) i strojni (70%) iskop probnih šliceva uz obaveznu prisutnost nadzornog inženjera i ovlaštene osobe vlasnika plinovoda. Stavka sadržava i zakapanje postojećih rovova i odvoz viška materijala.</t>
  </si>
  <si>
    <t>3-01.1.1</t>
  </si>
  <si>
    <t>JARAK BEZ OBLOGE</t>
  </si>
  <si>
    <t xml:space="preserve">Rad se mjeri u m3 stvarnog iskopa jarka prema projektiranoj niveleti. </t>
  </si>
  <si>
    <t>3-01.1.2</t>
  </si>
  <si>
    <t>JARAK OBLOŽEN BETONOM - MONOLITNO</t>
  </si>
  <si>
    <t>Oblaganje jarka uključujući i izradu podloge obračunava se u m2 stvarnog oblaganja jarka mjereno prema razvijenoj površini betonske obloge. Mjesta obloge prikazana na situaciji.</t>
  </si>
  <si>
    <t>IZRADA BETONSKIH PRAGOVA OBLOGE JARAKA</t>
  </si>
  <si>
    <t xml:space="preserve">Izrada poprečnih betonskih pragova od betona klase C 30/37, širine 30 cm i minimalne dubine 80 cm na rubovima jaraka obloženih monolitnim betonom. Podrazumijeva sav rad i materijal, sve prijevoze i prijenose, rad na iskopu i odvozui iskopanog materijala, pripremi podloge, izradi, ugradnji i njezi betona, eventualno crpljenje vode te nabavu i prijevoz svih sastavnih dijelova, materijala i pribora. Obračun po m3 betona. </t>
  </si>
  <si>
    <t>Rad obuhvaća iskop zemljanog materijala za drenažni rov, njegov utovar, prijevoz na deponiju, deponiranje i uređenje deponije po izboru Izvoditelja,  dna ispod granice smrzavanja i isplaniranog na zadani nagib iz projekta, poravnanje dna iskopanog rova, nabavu, dobavu i izvedbu betonske podloge od betona (tajače) najniže klase C 12/15 na uređenu podlogu prema projektu, nabavu, dobavu i polaganje drenažne djelomično perforirane cijevi 220° od tvrdog PVC promjera 16.0cm (prema DIN 4262-1, tip C2, poprečna perforacija, širine perforacije 1.2mm, površina prodiranja vode &gt;50 cm2/m1) umotane u 200g/m2 netkani geotekstil i spojeva odnosno ispusta, te nabavu, dobavu i ugradnju filtarskog kamenog sloja krupnoće 8-63 mm oko drenažne cijevi u drenažnom jarku u količini od 0.12 m3/m1, te po potrebi privremeno skladištenje materijala.</t>
  </si>
  <si>
    <t>Rad se mjeri i obračunava po metru dužnom (m1) izvedenog drenažnog sustava proizvoda jednakovrijednog kao Rehau Raudril DN160 prema projektu pješačke staze.</t>
  </si>
  <si>
    <t>okno ukupne visine do 2.00m mjereno od vrha poklopca do najniže izljevne cijevi za priključne cijevi do veličine profila uključivo DN600</t>
  </si>
  <si>
    <t>okno ukupne visine do 2.50m mjereno od vrha poklopca do najniže izljevne cijevi za priključne cijevi do veličine profila uključivo DN600</t>
  </si>
  <si>
    <t>okno ukupne visine do 3.00m mjereno od vrha poklopca do najniže izljevne cijevi za priključne cijevi od veličine profila uključivo DN800</t>
  </si>
  <si>
    <t>AB REVIZIJSKO OKNO (RO) - 140x140cm</t>
  </si>
  <si>
    <t>AB REVIZIJSKO OKNO (RO) - 160x160cm</t>
  </si>
  <si>
    <t>MODULARNA REVIZIJSKA OKNA DN1000</t>
  </si>
  <si>
    <t>Okno DN1000 visine do 2.00 m mjereno od vrha poklopca do najniže izljevne cijevi.</t>
  </si>
  <si>
    <t>Okno DN1000 visine do 2.50 m mjereno od vrha poklopca do najniže izljevne cijevi.</t>
  </si>
  <si>
    <t>Okno DN1000 visine do 3.00 m mjereno od vrha poklopca do najniže izljevne cijevi.</t>
  </si>
  <si>
    <t>REVIZIJSKO OKNO (RO) U KOLNIKU - 140x140cm S TALOŽNICOM I OTVOROM ZA ULJEV OTVORENOG JARKA</t>
  </si>
  <si>
    <t>Monolitna revizijska okna pravokutnog presjeka izvode se od betona klase C 30/37, XC2, XD3, XF4, dmax=16 mm i armiraju prema detalju (B500B). Revizijska okna se ugrađuju na pripremljeni iskop na kamenu ili šljunčanu podlgu debljine 15cm, te na podložni sloj od betona C16/20 debljine 10cm. Debljina dna i stijenki revizijskog okna iznosi 20cm i izvodi se u dvostranoj oplati. Visine okana vidljive su u prilogu: Uzdužni profil oborinske odvodnje. Rad obuhvaća ugradnju penjalica 3 kom/m' i izvedbu kinete u revizijskim oknima prema detaljima iz projekta. Ispuna se radi betonom normiranog zadanog sastava klase C 12/15 koji mora zadovoljavati uvjete iz ovih OTU-a. Za izvedbu kineta koriste se kao oplata polucijev promjera priključene kanalizacije (računajući dotočnu cijev).</t>
  </si>
  <si>
    <t xml:space="preserve">Radovi se mjere i obračunavaju po komadima ugrađenog i preuzetog AB revizijskog okna s taložnicom dubine 50 cm u kolniku uključujući i ventilirajući kanalski poklopac 600x600mm nosivosti 250kN. Svijetle unutarnje mjere okna su 1.00x1.00m. Obračun je po komadu izvedenog okna, a u cijeni je uključena izvedba podloge, nabava, prijevoz i ugradnja armature i betona ploča i ziđa, izrada, montaža i demontaža oplata iskela, svi prijevozi i prijenosi, rad na ugradbi i njezi betona, izvedba kinete i priključaka s obradom sljubnica, ugradnja stupaljki, izvedba ležaja iokvira poklopca, uklanjanje oplata i otpada te čišćenje okoliša. Armatura je uključena u cijenu. Izvedba, kontrola kakvoće i obračun prema OTU 3- 04.4.1.
</t>
  </si>
  <si>
    <t>okno ukupne visine do 2.00m mjereno od vrha poklopca do najniže izljevne cijevi</t>
  </si>
  <si>
    <t>Rad se mjeri i obračunava po komadu propisno ugrađenog i preuzetog slivnika H=150 cm s zakrivljenom slivnom rešetkom u kanaleti i AB pločom dimenzija 150x150cm, beton C30/37 debljine 12cm oko slivničke rešetke za postavu u zelenom pojsau.</t>
  </si>
  <si>
    <t>PP SN8, DN/ID 800mm</t>
  </si>
  <si>
    <t xml:space="preserve">PP SN8, DN/ID 600mm </t>
  </si>
  <si>
    <t xml:space="preserve">PP SN8, DN/ID 500mm </t>
  </si>
  <si>
    <t xml:space="preserve">PP SN8, DN/ID 400mm </t>
  </si>
  <si>
    <t>Atestirani vijek trajanja minimalno 100 godina. Dozvoljeno opterećenje SLW 60, statički dokazano.</t>
  </si>
  <si>
    <t>Uključena su i potrebna poravnanja na projektiranu kotu, neophodna oplata te sav ostali potreban materijal i rad. Stavka uključuje i potreban iskop, utovar, odvoz viška materijala na deponiju, uređenje deponije, nabavu, transport i ugradnju vlažnog pijeska ili drugog potrebnog zamjenskog materijal za ugradnju (ispunu) prostora između okna i jame odnosno materijala koji propisuje prizvođač okna, te sabijanje tog materijala u slojevima u svemu prema uputama proizvođača okna. Vrsta sabijanja za pijesak prema Proctoru - visoko: veće od 97%.
Statički dokaz nosivosti i uporabljivosti uključen u stavku.</t>
  </si>
  <si>
    <t>OKRUGLI POKLOPCI REVIZIJSKIH OKANA ZA PROMETNO OPTEREĆENJE OD 400kN (KOLNIK)</t>
  </si>
  <si>
    <t>OKRUGLI POKLOPCI REVIZIJSKIH OKANA ZA PROMETNO OPTEREĆENJE OD 150kN (ZELENI POJAS) ZA MODULARNA PLASTIČNA OKNA</t>
  </si>
  <si>
    <t>KVADRATNI POKLOPCI REVIZIJSKIH OKANA ZA PROMETNO OPTEREĆENJE OD 150kN (ZELENI POJAS) ZA AB OKNA</t>
  </si>
  <si>
    <t>Obračun radova po komadu propisno izvedenog i ugrađenog poklopca.</t>
  </si>
  <si>
    <t>Nabava, dobava i ugradnja ventiliranog poklopaca na revizijska okna dimenzija 600x600 mm, s otvorima, nosivosti poklopca 150 kN. Ugradnja lijevano željeznog poklopca dimenzija, težine i nosivosti prema projektu. Obračunava se po komadu ugrađenog poklopca, a u cijeni je uključena nabava poklopca i okvira, po potrebi uskladištenje, prijevoz i prijenos te postavljanje poklopca na pripremljeno ležište prema detaljima iz projekta.  Izvedba, kontrola kakvoće i obračun prema OTU 3-04.4.4.</t>
  </si>
  <si>
    <t>Nabava, dobava i ugradnja ventiliranog okruglog čeličnog poklopca DN600, s otvorima, za projektno opterećenje od 150kN, statički dokazano, s zubom za zaključavanje i armirano-betonskim distributivnim prstenom.
Stavka uključujuje i armirano-betonski distributivni prsten/rasteretna AB ploča izvedena u propisanom materijalu (beton i armatura), dimenzijama i količini materijala prema uputi proizvođača okna i poklopca za navedeno opterećenje.
Atestirani vijek trajanja minimalno 100 godina.</t>
  </si>
  <si>
    <t>MODULARNA REVIZIJSKA OKNA DN400 KUĆNIH PRIKLJUČAKA OBORINSKE ODVODNJE</t>
  </si>
  <si>
    <t>Obračun radova po komadu propisno izvedenog i ugrađenog okna.</t>
  </si>
  <si>
    <t>UGRADNJA PVC ODVODNIH CIJEVI OBORINSKE KANALIZACIJE</t>
  </si>
  <si>
    <t>PVC SN8, DN200mm (veza kućnog priključka oborinske odvodnje)</t>
  </si>
  <si>
    <t>UGRADNJA PVC ODVODNIH CIJEVI OBORINSKE KANALIZACIJE KUĆNIH PRIKLJUČAKA OBORINSKE ODVODNJE</t>
  </si>
  <si>
    <t>Zatrpavanje ostatka rova zemljom iz iskopa ili čistom zemljom iz pozajmišta kojeg osigurava Izvoditelj. Nabava i dobava zemlje uključeni u stavku.</t>
  </si>
  <si>
    <t>Ugradnja rubnjaka 8/20cm na mjestima izvođenja nove kolničke konstrukcije kolnih ulaza. Rad obuhvaća ugradnju rubnjaka u betonsku podlogu C16/20 u količini od 0.08 m3/m1, a sve prema detaljima iz projekta.</t>
  </si>
  <si>
    <t>ČEONI ZIDOVI ULJEVA I IZLJEVA</t>
  </si>
  <si>
    <t>Iskop zemljanog materijala za izvođenje temelja.</t>
  </si>
  <si>
    <t>Izvođenje kamene podloge ispod temelja od drobljenog kamenog materijala, debljina posloge prema detaljima iz grafičkog dijela projekta.</t>
  </si>
  <si>
    <t>Oplata AB čeonih zidova glatkom oplatom.</t>
  </si>
  <si>
    <t>Betoniranje temelja i čeonih zidova cijevnih propusta prema projektu, betonom klase C30/37, XC2, dmax=16 mm.</t>
  </si>
  <si>
    <t>3.20</t>
  </si>
  <si>
    <t>ŽABLJI POKLOPAC DN800 - ZAVARENA IZVEDBA</t>
  </si>
  <si>
    <t>Nabava, dobava i ugradnja žabljeg poklopa na tispku betonsku ispusnu građevinu za promjer cijevi DN800 mm. Stavka obuhvaća nabavu, prijevoz i ugradnju žabljeg poklopca PN10 na izljevu oborinske odvodnje u otvoreni jarak te sav ostali rad i materijal potreban za potpuno dovršenje stavke. Obračun po komadu ugrađenog poklopca. kvaliteta materijala St 37-2 X6CrNiMoTi 17-12-2, X20Cr13, EPDM, ST 37-2 .</t>
  </si>
  <si>
    <t>IZRADA TIPSKE ISPUSNE GRAĐEVINE ZA ŽABLJI POKLOPAC</t>
  </si>
  <si>
    <t>ŽABLJI POKLOPAC DN600 - ZAVARENA IZVEDBA</t>
  </si>
  <si>
    <t>Nabava, dobava i ugradnja žabljeg poklopa na tispku betonsku ispusnu građevinu za promjer cijevi DN600 mm. Stavka obuhvaća nabavu, prijevoz i ugradnju žabljeg poklopca PN10 na izljevu oborinske odvodnje u otvoreni jarak te sav ostali rad i materijal potreban za potpuno dovršenje stavke. Obračun po komadu ugrađenog poklopca. kvaliteta materijala St 37-2 X6CrNiMoTi 17-12-2, X20Cr13, EPDM, ST 37-2 .</t>
  </si>
  <si>
    <t>- nabavu, dobavu i ugradnju betona C 30/37 za izvedbu zidova i ploče</t>
  </si>
  <si>
    <t>- zatrpavanje prostora iza čeonog zida zemljom iz iskopa</t>
  </si>
  <si>
    <t>Betoniranje temelja (60/90 cm) i čeonih zidova d=25 cm cijevnih propusta prema projektu, betonom  C30/37, XC2, dmax=16 mm uz prethodni iskop za izvođenje temelja propusta i utovar i odvoz viška materijala na deponiju koju osigurava Izvoditelj, deponiranje i uređenje deponije.
Rad obuhvaća iskop zemlje za izvedbu temelja, nabavu, dobavu, ugradnju i njegu betona, izradu oplate oplate i armature, te sve potrebne i ostale radove za dovršenje propusta prema idealnim mjerama iz projekta.
Stavka se odnosi na čeone zidove uljeva i izljeva zacjevljenja postojećeg cestovnog jarka.</t>
  </si>
  <si>
    <t>Armatura čeonih zidova, podloge i obloge cijevi propusta s armaturom B500B, MA Q-283, Ø10 montažna uzdužna armatura, Ø8 vilice.</t>
  </si>
  <si>
    <t>- Thuja occidentalis 'Smaragd'</t>
  </si>
  <si>
    <t>1.9.6</t>
  </si>
  <si>
    <t>2.5.3</t>
  </si>
  <si>
    <t>2.6</t>
  </si>
  <si>
    <t>2.6.1</t>
  </si>
  <si>
    <t>2.6.2</t>
  </si>
  <si>
    <t>2.7</t>
  </si>
  <si>
    <t>2.8</t>
  </si>
  <si>
    <t>2.8.1</t>
  </si>
  <si>
    <t>2.8.2</t>
  </si>
  <si>
    <t>3.3</t>
  </si>
  <si>
    <t>3.10.1</t>
  </si>
  <si>
    <t>3.10.2</t>
  </si>
  <si>
    <t>3.12</t>
  </si>
  <si>
    <t>3.12.1</t>
  </si>
  <si>
    <t>3.12.2</t>
  </si>
  <si>
    <t>3.12.3</t>
  </si>
  <si>
    <t>3.15</t>
  </si>
  <si>
    <t>3.19</t>
  </si>
  <si>
    <t>3.21</t>
  </si>
  <si>
    <t>3.22</t>
  </si>
  <si>
    <t>3.22.1</t>
  </si>
  <si>
    <t>3.22.2</t>
  </si>
  <si>
    <t>3.22.3</t>
  </si>
  <si>
    <t>3.23</t>
  </si>
  <si>
    <t>3.23.1</t>
  </si>
  <si>
    <t>3.23.2</t>
  </si>
  <si>
    <t>3.23.3</t>
  </si>
  <si>
    <t>3.23.4</t>
  </si>
  <si>
    <t>3.24</t>
  </si>
  <si>
    <t>3.24.1</t>
  </si>
  <si>
    <t>3.24.2</t>
  </si>
  <si>
    <t>3.24.3</t>
  </si>
  <si>
    <t>3.24.4</t>
  </si>
  <si>
    <t>3.24.5</t>
  </si>
  <si>
    <t>3.25</t>
  </si>
  <si>
    <t>3.25.1</t>
  </si>
  <si>
    <t>3.25.2</t>
  </si>
  <si>
    <t>3.25.3</t>
  </si>
  <si>
    <t>3.25.4</t>
  </si>
  <si>
    <t>3.25.5</t>
  </si>
  <si>
    <t>3.26</t>
  </si>
  <si>
    <t>3.27</t>
  </si>
  <si>
    <t>Uklanjanje drveća i panjeva Ø 10-30 cm stavka obuhvaća sječenje šiblja i stabala svih dimenzija, odsijecanje granja, rezanje stabala i debelih grana na dužine pogodne za prijevoz, vađenje korijenja šiblja te starih panjeva i panjeva novo posječenih stabala, uključujući utovar i prijevoz na mjesto oporabe ili zbrinjavanja po izboru Izvoditelja, uključivo s troškovima odlaganja.  Obračun je po komadu uklonjenog stabla. Izvedba, kontrola kakvoće i obračun prema OTU 1-03.1.</t>
  </si>
  <si>
    <t>Uklanjanje drveća i panjeva Ø većeg od 30 cm stavka obuhvaća sječenje šiblja i stabala svih dimenzija, odsijecanje granja, rezanje stabala i debelih grana na dužine pogodne za prijevoz, vađenje korijenja šiblja te starih panjeva i panjeva novo posječenih stabala, uključujući utovar i prijevoz na mjesto oporabe ili zbrinjavanja  po izboru Izvoditelja, uključivo s troškovima odlaganja.  Obračun je po komadu uklonjenog stabla. Izvedba, kontrola kakvoće i obračun prema OTU 1-03.1.</t>
  </si>
  <si>
    <t>- lovor višnja (Prunus laurocerasus)</t>
  </si>
  <si>
    <t xml:space="preserve">- kalina (Ligustrum vulgare) </t>
  </si>
  <si>
    <t>Prilagođavanje vrata na ulazima u dvoriše (kapija), a što obuhvaća visinsko prilagođavanje vrata na postojećim stupovima, kao i sav rad i materijal za potpuno prilagođavanje ulaza u dvorište (uklanjanje postojećih i ugradnja novih nosača krila vrata, antikorozivna zaštita, bojanje, sitan pribor, ...). Sam kolni prilaz od asfalta ili kamena obračunato je u drugoj stavci.</t>
  </si>
  <si>
    <t>Popravak i visinko prilagođavanje postojećih poklopaca sa okvirom revizijskih okana koji će se nalaziti u pješačkim površinama, bankini ili zelenom pojasu. Rad obuhvaća uklanjanje postojećih poklopaca sa okvirom, popravak i visinsko prilagođavanje oštećenih dijelova okna (zid), postavu oplate i armature /Q335/ obostrano sa ojačanjem na otvoru/ betoniranje betonom C30/37, XC2, XF4 ploče i ugradnju postojećeg poklopca sa okvirom na kotu određenu projektom prema grafičkom prilogu projekta.</t>
  </si>
  <si>
    <t>Popravak i visinko poravnanje poklopaca sa okruglim ili četvrtastim okvirom revizijskih okana koji će se nalaziti u novoprojektiranimm prometnim površinama - kolnim prilazima. Rad obuhvaća uklanjanje postojećih poklopaca sa okvirom, popravak oštećenih dijelova okna (zid), postavu oplate i armature /Q335/ obostrano sa ojačanjem na otvoru/ betoniranje betonom C30/37, XC2, XF4 ploče i ugradnju novog poklopca Ø600 mm ili 600x600mm nosivosti 250kN na kotu određenu projektom. Predvidiva površina ploče do 2.00x2.00m.</t>
  </si>
  <si>
    <t>1.7.3</t>
  </si>
  <si>
    <t>Bočno i nadtjemeno zatrpavanje rova pijeskom do 30 cm iznad tjemena cijevi prema posebnim uvjetima gradnje i njegovo zbijanje na propisanu vrijednost iz posebnih uvjeta gradnje. Sav materijal i rad uključeni u cijenu stavke.</t>
  </si>
  <si>
    <t xml:space="preserve">Strojni iskop jarka s uređenjem dna i pokosa jarka prema projektu.  Rad obuhvaća iskop jarka, utovar, prijevoz na deponiju ili mnjesto oporabe, deponiranje i uređenje deponije koju osigurava Izvoditelj radova. </t>
  </si>
  <si>
    <t>Rad obuhvaća iskop jarka s uređenjem dna i pokosa jarka prema projektu te nabavu, dobavu i ugradnja obložnog betona klase C30/37, XC2, dmax=16 mm, debljine 15 cm, obuhvaćenog ispod iizljevnog dijela zatvorenog sustava odvodnje. U cijeni stavke je podloga od drobljenog kamenog materijala 0/32 debljine 15cm, te oplata.
Duljina obloge je 2.00m, širina dna je 0.50m, te razvijena širina po obostranom pokosu 1.00m, odnosno prema situaciji na terenu.</t>
  </si>
  <si>
    <t>Strojni (85%) i ručni (15%) iskop rova za izvedbu zatvorene oborinske odvodnje, odvozom viška materijala nakon zasipavanja na mjesto oporabe ili deponiju po izboru Izvođača, deponiranje i uređenje deponije.  Rad na iskopu obuhvaća pravilno zasijecanje bočnih strana. U cijenu je uključeno i razupiranje za siguran rad u rovu, iskop bez obzira na sadržaj vode u rovu (procjedna, oborinska), vertikalni prijenosi, privremeno odlaganje i sl. te otežani rad radi postavljenih razupirača,  eventualno potrebna mjestimična sanacija dna iskopa, te eventualno crpljenje vode iz rova. Širina iskopa je prosječno 2.5xD cijevi odnosno prema detalju iz projektne dokumentacije. Dubine iskopa su vidljive u prilogu - Uzdužni profil oborinske odvodnje.
Obavezan atest oplate razupiranja dati na uvid nadzoru.</t>
  </si>
  <si>
    <t>Radovi se mjere i obračunavaju po komadima ugrađenog i preuzetog AB revizijskog okna. Svijetle unutarnje mjere okna su 1.00x1.00m. Obračun je po komadu izvedenog okna, a u cijeni je uključena izvedba podloge, nabava, prijevoz i ugradnja armature i betona ploča i ziđa, izrada, montaža i demontaža oplata i skela, svi prijevozi i prijenosi, rad na ugradbi i njezi betona, izvedba kinete i priključaka s obradom sljubnica, ugradnja stupaljki, izvedba ležaja i okvira poklopca, uklanjanje oplata i otpada te čišćenje okoliša. Armatura je uključena u cijenu. Izvedba, kontrola kakvoće i obračun prema OTU 3-04.4.1.</t>
  </si>
  <si>
    <t>Radovi se mjere i obračunavaju po komadima ugrađenog i preuzetog AB revizijskog okna. Svijetle unutarnje mjere okna su 1.20x1.20m. Obračun je po komadu izvedenog okna, a u cijeni je uključena izvedba podloge, nabava, prijevoz i ugradnja armature i betona ploča i ziđa, izrada, montaža i demontaža oplata i skela, svi prijevozi i prijenosi, rad na ugradbi i njezi betona, izvedba kinete i priključaka s obradom sljubnica, ugradnja stupaljki, izvedba ležaja i okvira poklopca, uklanjanje oplata i otpada te čišćenje okoliša. Armatura je uključena u cijenu. Izvedba, kontrola kakvoće i obračun prema OTU 3-04.4.1.</t>
  </si>
  <si>
    <t xml:space="preserve">Izrada monolitnog revizijskog okna od armiranog betona uz prethodno izvođenje iskopa na mjestu postave okna (iskop uključen u cijenu izvedbe okna), zatrpavanje i zbijanje nakon izvedbe okna sitnozrnatim materijalom i materijalom iz iskopa u slojevima od 30cm, uključujući i utovar i odvoz viška materijala na deponiju po izboru Izvođača, deponiranje i uređenje deponije. Rad obuhvaća dobavu i postavljanje četvrtastog kanalskog poklopca 600x600mm nosivosti 250kN u kvadratnom okviru.
</t>
  </si>
  <si>
    <r>
      <t xml:space="preserve">Taložnica se sastoji u tome da se ispod najniže točke uljevne cijevi okno izvede minimalno 50 cm dublje. Potrebno je napraviti i uljevni otvor koji se zaštićuje čeličnom armaturom za beton </t>
    </r>
    <r>
      <rPr>
        <sz val="10"/>
        <rFont val="Calibri"/>
        <family val="2"/>
        <charset val="238"/>
      </rPr>
      <t>Ø</t>
    </r>
    <r>
      <rPr>
        <sz val="10"/>
        <rFont val="Arial Narrow"/>
        <family val="2"/>
      </rPr>
      <t>25 na razmaku od 100-125 mm  prema grafičkom prilogu projekta.</t>
    </r>
  </si>
  <si>
    <t>Obračun po komadu propisno ugrađenog spoja.</t>
  </si>
  <si>
    <t>Zatrpavanje rova kanalizacije materijalom prema OTU 2-09.
Rad obuhvaća razastiranje i planiranje materijala u slojevima, sabijanje laganim sredstvima za sabijanje tla ili ručno nabijačima. Traženi modul stišljivosti iznosi Ms≥35MN/m2 za miješani materijal ili Ms≥40MN/m2 za kameni materijal/pijesak uz stupanj zbijenosti Sz≥100% na nivou posteljice odnosno temeljnog tla.</t>
  </si>
  <si>
    <t>Zatrpavanje rova vodovoda materijalom prema OTU 2-09.
Rad obuhvaća razastiranje i planiranje materijala u slojevima, sabijanje laganim sredstvima za sabijanje tla ili ručno nabijačima. Traženi modul stišljivosti iznosi Ms≥35MN/m2 za miješani materijal ili Ms≥40MN/m2 za kameni materijal/pijesak uz stupanj zbijenosti Sz≥100% na nivou posteljice odnosno temeljnog tla.</t>
  </si>
  <si>
    <t>Zatrpavanje rova plinovoda materijalom prema OTU 2-09.
Rad obuhvaća razastiranje i planiranje materijala u slojevima, sabijanje laganim sredstvima za sabijanje tla ili ručno nabijačima. Traženi modul stišljivosti iznosi Ms≥30MN/m2 za zemljani materijal, Ms≥35MN/m2 za miješani materijal ili Ms≥40MN/m2 za kameni materijal/pijesak uz stupanj zbijenosti Sz≥100% na nivou posteljice odnosno temeljnog tla.</t>
  </si>
  <si>
    <t>GRAD IVANIĆ-GRAD
Ivanić Grad, Park hrvatskih branitelja 1</t>
  </si>
  <si>
    <t>GLAVNI PROJEKT – IZMJENA I DOPUNA br. 1</t>
  </si>
  <si>
    <t>- puna crta (razdjelna); š=12cm bijela</t>
  </si>
  <si>
    <t>- isprekidana crta 1+1 (razdjelna); š=12cm bijela</t>
  </si>
  <si>
    <t>- isprekidana crta 3+3 (razdjelna); š=12cm bijela</t>
  </si>
  <si>
    <t>GRAĐEVINSKI PROJEKT PROMETNIH POVRŠINA I OBORINSKE ODVODNJE: km 0+012 - km 1+220</t>
  </si>
  <si>
    <t>OKRUGLI POKLOPCI AB REVIZIJSKIH OKANA U ČETVRTASTOM OKVIRU ZA PROMETNO OPTEREĆENJE OD 400kN (KOLNIK)</t>
  </si>
  <si>
    <t>Požega, travanj 2022.god.</t>
  </si>
  <si>
    <t>18/22</t>
  </si>
  <si>
    <t>travanj 2022.</t>
  </si>
  <si>
    <t>Izrada monolitnog revizijskog okna od armiranog betona uz prethodno izvođenje iskopa na mjestu postave okna (iskop uključen u cijenu izvedbe okna), zatrpavanje i zbijanje nakon izvedbe okna sitnozrnatim materijalom i materijalom iz iskopa u slojevima od 30cm, uključujući i utovar i odvoz viška materijala na deponiju po izboru Izvođača, deponiranje i uređenje deponije (sve uključeno u stavku).
Monolitna revizijska okna pravokutnog presjeka izvode se od betona klase C 30/37, XC2, dmax=16 mm i armiraju prema detalju (B500B). Revizijska okna se ugrađuju na pripremljeni iskop na kamenu ili šljunčanu podlgu debljine 15cm, te na podložni sloj od betona C16/20 debljine 10cm. Debljina dna i stijenki revizijskog okna iznosi 20cm i izvodi se u dvostranoj oplati. Visine okana vidljive su u prilogu: Uzdužni profil oborinske odvodnje. Rad obuhvaća ugradnju penjalica 3 kom/m' i izvedbu kinete u revizijskim oknima prema detaljima iz projekta. Ispuna se radi betonom normiranog zadanog sastava klase C 12/15 koji mora zadovoljavati uvjete iz ovih OTU-a. Za izvedbu kineta koriste se kao oplata polucijev promjera priključene kanalizacije (računajući dotočnu cijev).</t>
  </si>
  <si>
    <t>3.20.1</t>
  </si>
  <si>
    <t>3.20.2</t>
  </si>
  <si>
    <t>1.7.4</t>
  </si>
  <si>
    <t>1.7.5</t>
  </si>
  <si>
    <t>1.7.6</t>
  </si>
  <si>
    <t>1.7.7</t>
  </si>
  <si>
    <t>1.7.8</t>
  </si>
  <si>
    <t>1.7.9</t>
  </si>
  <si>
    <t>1.7.10</t>
  </si>
  <si>
    <t>1.7.11</t>
  </si>
  <si>
    <t>1.7.12</t>
  </si>
  <si>
    <t>1.9.4.1</t>
  </si>
  <si>
    <t>1.9.4.2</t>
  </si>
  <si>
    <t>1.9.7</t>
  </si>
  <si>
    <t>1.9.8</t>
  </si>
  <si>
    <t>1.9.9</t>
  </si>
  <si>
    <t>1.9.10</t>
  </si>
  <si>
    <t>1.9.11</t>
  </si>
  <si>
    <t>1.9.12</t>
  </si>
  <si>
    <t>1.9.13</t>
  </si>
  <si>
    <t>3.25.6</t>
  </si>
  <si>
    <t>3.25.7</t>
  </si>
  <si>
    <t>4.1.1</t>
  </si>
  <si>
    <t>4.1.2</t>
  </si>
  <si>
    <t>4.1.3</t>
  </si>
  <si>
    <t>4.2.1</t>
  </si>
  <si>
    <t>4.2.2</t>
  </si>
  <si>
    <t>4.4.1</t>
  </si>
  <si>
    <t>4.4.2</t>
  </si>
  <si>
    <t>4.4.3</t>
  </si>
  <si>
    <t>Ukupno  4. - KOLNIČKA KONSTRUKCIJA  (Kn):</t>
  </si>
  <si>
    <t>5.5</t>
  </si>
  <si>
    <t>5.6</t>
  </si>
  <si>
    <t>5.7</t>
  </si>
  <si>
    <t>5.7.1</t>
  </si>
  <si>
    <t>5.7.2</t>
  </si>
  <si>
    <t>5.7.3</t>
  </si>
  <si>
    <t>5.8</t>
  </si>
  <si>
    <t>Ukupno  5. - OPREMA CESTE  ( Kn ) :</t>
  </si>
  <si>
    <t>4.</t>
  </si>
  <si>
    <t>Nabava, dobava i zatrpavanje ostatka rova zamjenskim kamenim ili šljunčanim materijalom granulacije max. 32mm do razine temeljnog tla, odnosno posteljice.</t>
  </si>
  <si>
    <t>Nabava, transport, raznašanje duž rova, spuštanje u rov i montaža kanalizacijskih korugiranih polipropilenskih (PP) cijevi s integriranim naglavkom obodne krutosti SN 8 kN/m2, nazivnog promjera DN/ID (unurtarnji promjer) kao tip Heplast GIGAPIPE ili jednakovrijedno _______________________________. Cijevi proizvedene prema HRN EN 13476-1 i HRN EN 13476-3. Strukturirana cijev s dvije stijenke sukladno HRN EN 13476-3. Vanjska stijenka korugirana, unutarnja stijenka glatka tirkizno plave boje pogodna za inspekciju kamerom.
Nazivna obodna krutost SN 8 kN/m2 sukladno HRN EN ISO9969.
Cijevi s in-line integriranim naglavkom i posebnim ojačanjem naglavka (polipropilenska traka ojačana staklenim vlaknima zavarena na naglavak). Cijevi se polažu na pješčanu posteljicu sukladno EN 1046, EN 1610 i napucima proizvođača, te se spajaju uz pomoć integriranih spojnih elemenata. Zasipavanje iskopa te nabijanje zasipa treba obaviti u skladu s EN 1046, EN 1610 i napucima proizvođača, ovisno o karakteristikama tla te prisutnosti morske ili podzemne vode. Ispitivanje vodotijesnosti nakon montaže obaviti u skladu s EN 1610. Svojstva materijala za izradu cijevi te samog proizvoda moraju biti u skladu s EN 13476-1, EN 13476-3. Tjemena nosivost definirana je normom ISO 9969. Svi brtveni elementi moraju biti izrađeni u skladu s EN 681-1. Usklađenost sa gore navedenim tehničkim zahtjevima te normativima potrebno je potkrijepiti relevantnim certifikatima.
Obračun po metru ugrađenog cjevovoda niže navedene vrste i veličine:</t>
  </si>
  <si>
    <t>Nabava, transport, raznašanje duž rova, spuštanje u rov i montaža monolitnih revizijskih polipropilenskih (PP) okana izrađenih od cijevi orebrene vanjske strukture kao okno tip Heplastpipe u skladu sa normom HRN EN 13598  ili jednakovrijedno _____________________________. Okno se sastoji od baze okna sa izvedenom kinetom, tijela okna, konusa i zavarenim priključcima - spojnicama sa brtvama. Minimalne obodne krutosti SN 8 prema HRN EN ISO 9969. Dijelovi okna se međusobno spajaju zavarivanjem čime se osigurava nepropusnost. Dno okna se sastoji od dva nosiva brizgana sloja (ploče), tvornički zavarenih sukladno DVS zahtjevima, odnosno mora imati ravno dno iznad kojeg se nalazi hidraulički profil. Priključci moraju biti odgovarajući za odabrani cijevni materijal s točno izvedenim položajem i kutom priključaka u skladu sa projektnom dokumentacijom. Svi spojevi moraju biti uz garanciju vodonepropusnosti, statičke stabilnosti te otpornosti na djelovanje na uzgon. Unutarnji promjer konusa 630 mm. Okna moraju biti izrađena u skladu sa normama EN1401, EN 1852 i EN 13598. Okna imaju ugrađene penjalice od nehrđajućeg materijal koje omogućavaju silazak i izlazak iz okna sve sukladno normi EN 14396. Vrh konusa mora imati mogućnost prihvata vanjske brtve te imati mogućnost montaže vodotijesnog poklopca.
Brtveni elementi koji se koriste moraju biti u skladu sa EN681-1.
Specifični moment inercije površine cijevnog nastavka (tijela okna) u odnosu na uzdužnu os, u zoni najvećeg opterećenja, mora biti minimalno 500 cm4, što je potrebno dokazati proračunom koji je potrebno priložiti uz ponudu.
Za navedene materijale ponuđač je dužan u ponudi priložiti katalog kao dokaz jednakovrijednosti, izjavu o sukladnosti te izvješće o ispitivanjima svakog okna.</t>
  </si>
  <si>
    <t>Stavka uključuje nabavu, dobavu i ugradnju ventiliranog teleskopskog poklopca okna svijetlog promjera 605 mm, iz lijevanog željeza EN-GJS-500-7 (nodularni lijev), s otvorima i  hvatištem za prihvat poluge za sigurno otvaranje, bez zgloba, visina reljefa površine poklopca 5,0 mm zbog protukliznosti, s okruglim samonivelirajućim okvirom za ugradnju izravno u habajući sloj asfalta, visina ugradnje od 15,0 do 20,0 cm, s teleskopskim prstenom visine 80 mm, s Pewepren® uloškom od SBR gume protiv lupanja ili jednakovrijedan proizvod __________________, debljine 10 mm, stabiliziran u horizontalnom ležištu na okviru mehaničkim utiskivanjem kopči uloška, ležište prethodno strojno obrađeno za optimalno nalijeganje, s mogućnošću zamjene, bez mogućnosti ispadanja, tvrdoće 93° (Shore A), razreda opterećenja D400 (prema HRN EN 124:2005), s dvije kopče za zaključavanje od TPU poliuretana (zbog izbjegavanje lupanja) tvrdoće 90° (Shore A), koje ne zahtijevaju održavanje i potpuno su sigurne od podizanja uslijed prometa, sa otvorima za ventiliranje i opremom za dodatno zaključavanje. Ugradnja bez podizanja pegle ili zaustavljanja razastirača (bez gubitka ravnosti ili prekida zbijenosti). Pritisak okvira na dosjednu površinu do najviše 1,6 N/mm2. Vanjski promjer okvira 860 mm, visina okvira 140 mm, masa 97,0/101,0* kg.
Proizvod kao tip ACO CityTop® BITUPLAN ili jednakovrijedan proizvod _________________________________.
Stavka uključujuje i armirano-betonski distributivni prsten izveden u propisanom materijalu (beton i armatura), dimenzijama i količini materijala prema uputi proizvođača okna i poklopca za navedeno opterećenje, te dokaz otpornosti armirano-betonskog distributivnog prstena na sredstva za tretiranje kolnika protiv leda (sol).
Atestirani vijek trajanja minimalno 100 godina.</t>
  </si>
  <si>
    <t>Stavka uključuje nabavu, dobavu i ugradnju ventiliranog teleskopskog poklopca okna svijetlog promjera 605 mm, iz lijevanog željeza EN-GJS-500-7 (nodularni lijev), s otvorima i  hvatištem za prihvat poluge za sigurno otvaranje, bez zgloba, visina reljefa površine poklopca 5,0 mm zbog protukliznosti, s okruglim samonivelirajućim okvirom za ugradnju izravno u habajući sloj asfalta, visina ugradnje od 15,0 do 20,0 cm, s teleskopskim prstenom visine 80 mm, s Pewepren® uloškom od SBR gume protiv lupanja, debljine 10 mm, stabiliziran u horizontalnom ležištu na okviru mehaničkim utiskivanjem kopči uloška, ležište prethodno strojno obrađeno za optimalno nalijeganje, s mogućnošću zamjene, bez mogućnosti ispadanja, tvrdoće 93° (Shore A), razreda opterećenja D400 (prema HRN EN 124:2005), s dvije kopče za zaključavanje od TPU poliuretana (zbog izbjegavanje lupanja) tvrdoće 90° (Shore A), koje ne zahtijevaju održavanje i potpuno su sigurne od podizanja uslijed prometa, sa otvorima za ventiliranje i opremom za dodatno zaključavanje. Ugradnja bez podizanja pegle ili zaustavljanja razastirača (bez gubitka ravnosti ili prekida zbijenosti). Pritisak okvira na dosjednu površinu do najviše 1,6 N/mm2.
Proizvod kao tip ACO CityTop® BITUPLAN ili jednakovrijedan proizvod _______________________________.
Atestirani vijek trajanja minimalno 100 godina.</t>
  </si>
  <si>
    <t>Nabava, transport, raznašanje duž rova, spuštanje u rov i montaža polipropilenskih (PP) priključnih okana izrađenih od brizganih baza DN400 i glatkog tijela DN 400 minimalne obodne krutosti SN4 u skladu sa normom EN 476  kao Heplastpipe ili jednakovrijedan proizvod __________________________. Okna se sastoji od gotovog brizganog dna, koje je opremljeno sa svim brtvama i naglavcima za lakše spajanje na kanalizacijski sustav, PP glatke cijevi narančaste boje Ø400x12,3 te lijevano-željeznim poklopcem sa okvirom Ø400 minimalne nosivosti 50kN. Spojevi kinete i tijela okna vrše se utiskivanjem na brtvu te se na taj način postiže potpuna i trajna vodonepropusnost definirana normom HRN EN1277. Okna moraju biti izrađena u skladu sa normama EN1401, EN 1852 i EN 13598. Promjeri priključaka su Ø200 za glatke cijevi. Visina okana izrađuje se prema projektu. Prema potrebi za spajanje na kanalizacijski sustav koriste se jednostruka priključna okna sa jednim ulazom i izlazom te za više priključaka dvostruka priključna okna sa tri ulaza i jednim izlazom. Radi lakšeg montiranja okno sadrži ravnu plohu nalijeganja.
Brtveni elementi koji se koriste moraju biti u skladu sa EN681-1.
Za navedene materijale ponuđač je dužan u ponudi priložiti katalog kao dokaz jednakovrijednosti, izjavu o sukladnosti te izvješće o ispitivanjima svakog okna. Obračun po komadu ugrađenog okna:</t>
  </si>
  <si>
    <t xml:space="preserve">Nabava, transport, raznošenje duž trase, ugradba prefabriciranih slivnika monolitnog tipa kao HEPLAST PIPE ili jednakovrijednan proizvod _________________________. Slivnik je unutarnjeg promjera 500 mm u skladu s EN 476. Slivnik se u osnovi sastoji od tri elementa: dna (čep), tijela (cijevnih natavaka) te IN-SITU priključka. 
Dno slivnika je izvedeno sa čepom od polipropilena i ugrađuje na pripremljenu i nabijenu kameno/pješčanu podlogu debljine 20 cm, odnosno prema uvjetima proizvođača slivnika.
Tijelo slivnika unutarnjeg promjera 500 mm izrađeno je od korugirane PP cijevi, SN8. 
Na tijelu slivnika izvodi se pomoću IN-SITU priključka, promjera 160 i 200 mm, na potrebnoj visini odvod na kanalsku mrežu. 
Svi brtveni elementi na spoju segmenata te na priključku cijevi sa slivnikom moraju biti izrađeni u skladu s EN 681-1.
Završni betonski prsten mora biti izrađen i montiran sukladno uvjetima proizvođača slivnika i uključen je u cijenu.
Svi segmenti moraju biti jednostavno spojivi (važi i za spajanje cijevi na slivnik) uz garanciju vodonepropusnosti, statičke stabilnosti, te otpornosti na djelovanje uzgona. Zasipavanje iskopa oko slivnika te nabijanje zasipa treba obaviti u skladu s upustvima proizvođača slivnika u ovisnosti o karakteristikama tla i prisutnosti podzmene vode i uključeno je u cijenu slivnika. 
Obračun po komadu kompletno isporučenog i ugrađenog slivnika, uz prethodno izvođenje iskopa ili bušenjem zemlje na mjestu postave slivnika, uključujući i utovar i odvoz viška materijala na deponiju po izboru Izvođača, deponiranje i uređenje deponije, te uključujući podlogu ispod slivnika, armirano-betonski distributivni prsten izvedenog u dimenzijama i količini armature prema uputi proizvođača, betonsku oblogu prema grafičkom detlaju i ravnu ili zakrivljenu kanalsku rešetku 400x400mm nosivosti 250 kN.
</t>
  </si>
  <si>
    <t xml:space="preserve">Nabava, prijevoz i ugradnja jahača od brizganog PVC-a tip kao Easy Clip Link za izvođenje kućnih priključka na cjevovodima i oknima ili jednakovrijedan proizvod ________________________ - priključak na glatku PVC/PP cijev DN/OD 160mm, tip kao REDI. Primjenjiv za glatke i korugirane plastične cijevi, GRP, betonske, keramičke cijevi. Vodotjesnost se postiže prilagodljivom konusnom brtvom. Izrada prema HRN EN13598-1, HRN EN13598-3. Usklađenost s navedenim zahtjevima potkrijepiti certifikatima. </t>
  </si>
  <si>
    <t xml:space="preserve">Izrada nosivog sloja od cementom stabiliziranog kamanog materijala. Ugrađeni sloj mora zadovoljavati kriterij nosivosti od b28 =3-6,0 MN/m2. </t>
  </si>
  <si>
    <r>
      <t xml:space="preserve">Nabava, transport, ugradnja i spajanje cijevi iz polietilena visoke gustoće PE 80 za protočni fluid prirodni plin max. radnog tlaka 4 bara u buntovima dužine 100m izrađene prema standardu ISO 4437, SDR 11, (S5), žute boje cijevi ili crne cijevi sa žutom linijom.              </t>
    </r>
    <r>
      <rPr>
        <b/>
        <sz val="10"/>
        <rFont val="Arial Narrow"/>
        <family val="2"/>
        <charset val="238"/>
      </rPr>
      <t>Napomena: navedene radove izvodi ovlašteni distributer plina, troškove snosi ponuditelj radova.</t>
    </r>
  </si>
  <si>
    <r>
      <t xml:space="preserve">Dobava i postava plinskog priključka od PEHD cijevi PE 80 max radnog tlaka 4 bara prema standardu ISO 4437, SDR 11, (S5), žute boje cijevi ili crne cijevi sa žutom linijom, d32x3.0mm na lokaciji izmještanja postojećeg PEHD plinovoda prosječne duljine priključka od 15.00m.                                                                                                   </t>
    </r>
    <r>
      <rPr>
        <b/>
        <sz val="10"/>
        <rFont val="Arial Narrow"/>
        <family val="2"/>
        <charset val="238"/>
      </rPr>
      <t>Napomena: navedene radove izvodi ovlašteni distributer plina, troškove snosi ponuditelj radova.</t>
    </r>
  </si>
  <si>
    <r>
      <t xml:space="preserve">Dobava i postava plinskog priključka od PEHD cijevi PE 80 max radnog tlaka 4 bara prema standardu ISO 4437, SDR 11, (S5), žute boje cijevi ili crne cijevi sa žutom linijom, d32x3.0mm na lokaciji izmještanja postojećeg čeličnog plinovoda prosječne duljine priključka od 15.00m.                                                                                                          </t>
    </r>
    <r>
      <rPr>
        <b/>
        <sz val="10"/>
        <rFont val="Arial Narrow"/>
        <family val="2"/>
        <charset val="238"/>
      </rPr>
      <t xml:space="preserve">      Napomena: navedene radove izvodi ovlašteni distributer plina, troškove snosi ponuditelj radova.</t>
    </r>
  </si>
  <si>
    <r>
      <t xml:space="preserve">Prepajanje postojećih priključaka na izmještenu/zamjensku plinsku uličnu cijev. Sav materijal i rad uključeni u cijenu stavke.     </t>
    </r>
    <r>
      <rPr>
        <b/>
        <sz val="10"/>
        <rFont val="Arial Narrow"/>
        <family val="2"/>
        <charset val="238"/>
      </rPr>
      <t>Napomena: navedene radove izvodi ovlašteni distributer plina, troškove snosi ponuditelj radova.</t>
    </r>
  </si>
  <si>
    <r>
      <t xml:space="preserve">Prepajanje izmještene i zamjenske ulične plinske cijevi na postojeću distributivnu mrežu. Stavka uključuje sav potreban materijal (prirubnice, fazonski komadi i sl.) i rad za potpuni dovršetak stavke.   </t>
    </r>
    <r>
      <rPr>
        <b/>
        <sz val="10"/>
        <rFont val="Arial Narrow"/>
        <family val="2"/>
        <charset val="238"/>
      </rPr>
      <t>Napomena: navedene radove izvodi ovlašteni distributer plina, troškove snosi ponuditelj radova.</t>
    </r>
  </si>
  <si>
    <r>
      <t xml:space="preserve">Ispitivanje izmještene i zamjenske plinske cijevi sa pripadajućim prikljčcima na čvrstoću i propusnost. Sav materijal i rad uključeni u cijenu stavke.                                                                                </t>
    </r>
    <r>
      <rPr>
        <b/>
        <sz val="10"/>
        <rFont val="Arial Narrow"/>
        <family val="2"/>
        <charset val="238"/>
      </rPr>
      <t>Napomena: navedene radove izvodi ovlašteni distributer plina, troškove snosi ponuditelj radova.</t>
    </r>
  </si>
  <si>
    <r>
      <t xml:space="preserve">Nabava, transport i ugradnja plastične žute trake za obilježavanje plinovoda sa natpisom “POZOR PLIN” na 30cm iznad tjemena cijevi.    </t>
    </r>
    <r>
      <rPr>
        <b/>
        <sz val="10"/>
        <rFont val="Arial Narrow"/>
        <family val="2"/>
        <charset val="238"/>
      </rPr>
      <t>Napomena: navedene radove izvodi ovlašteni distributer plina, troškove snosi ponuditelj radova.</t>
    </r>
  </si>
  <si>
    <t>- rekonstrukcija prometnice s oborinskom odvodnjom u ulici Stjepana Gregorka  u Ivanić-Gradu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</si>
</sst>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n_-;\-* #,##0.00\ _k_n_-;_-* &quot;-&quot;??\ _k_n_-;_-@_-"/>
    <numFmt numFmtId="165" formatCode="#,##0.00;#,##0.00;&quot;&quot;"/>
    <numFmt numFmtId="166" formatCode="_-* #,##0\ _$_-;\-* #,##0\ _$_-;_-* &quot;-&quot;\ _$_-;_-@_-"/>
    <numFmt numFmtId="167" formatCode="_-* #,##0.00\ _$_-;\-* #,##0.00\ _$_-;_-* &quot;-&quot;??\ _$_-;_-@_-"/>
    <numFmt numFmtId="168" formatCode="@\ &quot;*&quot;"/>
  </numFmts>
  <fonts count="35">
    <font>
      <sz val="12"/>
      <name val="HRHelvetica"/>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font>
    <font>
      <sz val="10"/>
      <name val="Tahoma"/>
      <family val="2"/>
    </font>
    <font>
      <sz val="10"/>
      <name val="HRHelvetica"/>
    </font>
    <font>
      <sz val="8"/>
      <name val="Arial"/>
      <family val="2"/>
      <charset val="238"/>
    </font>
    <font>
      <sz val="10"/>
      <color indexed="23"/>
      <name val="HRHelvetica"/>
    </font>
    <font>
      <sz val="7"/>
      <name val="Arial"/>
      <family val="2"/>
      <charset val="238"/>
    </font>
    <font>
      <b/>
      <sz val="8"/>
      <name val="Arial"/>
      <family val="2"/>
      <charset val="238"/>
    </font>
    <font>
      <sz val="8"/>
      <name val="Arial Narrow"/>
      <family val="2"/>
    </font>
    <font>
      <sz val="10"/>
      <name val="Arial Narrow"/>
      <family val="2"/>
    </font>
    <font>
      <b/>
      <sz val="10"/>
      <name val="Arial Narrow"/>
      <family val="2"/>
    </font>
    <font>
      <b/>
      <sz val="12"/>
      <name val="Arial Narrow"/>
      <family val="2"/>
    </font>
    <font>
      <b/>
      <u/>
      <sz val="12"/>
      <name val="Arial Narrow"/>
      <family val="2"/>
    </font>
    <font>
      <sz val="12"/>
      <name val="Arial Narrow"/>
      <family val="2"/>
    </font>
    <font>
      <sz val="14"/>
      <name val="Arial Narrow"/>
      <family val="2"/>
    </font>
    <font>
      <b/>
      <sz val="14"/>
      <name val="Arial Narrow"/>
      <family val="2"/>
    </font>
    <font>
      <sz val="10"/>
      <name val="Arial Narrow"/>
      <family val="2"/>
      <charset val="238"/>
    </font>
    <font>
      <sz val="8"/>
      <name val="Arial CE"/>
      <charset val="238"/>
    </font>
    <font>
      <sz val="12"/>
      <name val="HRHelvetica"/>
    </font>
    <font>
      <b/>
      <sz val="14"/>
      <name val="Arial"/>
      <family val="2"/>
      <charset val="238"/>
    </font>
    <font>
      <sz val="10"/>
      <name val="Arial CE"/>
      <charset val="238"/>
    </font>
    <font>
      <b/>
      <sz val="10"/>
      <name val="Arial Narrow"/>
      <family val="2"/>
      <charset val="238"/>
    </font>
    <font>
      <sz val="10"/>
      <name val="Arial"/>
      <family val="2"/>
      <charset val="238"/>
    </font>
    <font>
      <sz val="10"/>
      <name val="Arial"/>
      <family val="2"/>
      <charset val="238"/>
    </font>
    <font>
      <b/>
      <sz val="10"/>
      <name val="Arial"/>
      <family val="2"/>
      <charset val="238"/>
    </font>
    <font>
      <b/>
      <u/>
      <sz val="10"/>
      <name val="Arial"/>
      <family val="2"/>
    </font>
    <font>
      <sz val="10"/>
      <name val="Arial"/>
      <family val="2"/>
      <charset val="238"/>
    </font>
    <font>
      <sz val="10"/>
      <name val="Calibri"/>
      <family val="2"/>
      <charset val="238"/>
    </font>
  </fonts>
  <fills count="10">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theme="9" tint="0.59999389629810485"/>
        <bgColor indexed="64"/>
      </patternFill>
    </fill>
    <fill>
      <patternFill patternType="solid">
        <fgColor theme="9" tint="0.39997558519241921"/>
        <bgColor indexed="64"/>
      </patternFill>
    </fill>
    <fill>
      <patternFill patternType="gray0625"/>
    </fill>
    <fill>
      <patternFill patternType="solid">
        <fgColor indexed="27"/>
        <bgColor indexed="41"/>
      </patternFill>
    </fill>
  </fills>
  <borders count="15">
    <border>
      <left/>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ck">
        <color indexed="64"/>
      </top>
      <bottom/>
      <diagonal/>
    </border>
    <border>
      <left/>
      <right/>
      <top style="medium">
        <color indexed="64"/>
      </top>
      <bottom style="medium">
        <color indexed="64"/>
      </bottom>
      <diagonal/>
    </border>
    <border>
      <left/>
      <right/>
      <top style="thin">
        <color indexed="64"/>
      </top>
      <bottom style="thick">
        <color indexed="64"/>
      </bottom>
      <diagonal/>
    </border>
    <border>
      <left/>
      <right/>
      <top/>
      <bottom style="medium">
        <color indexed="64"/>
      </bottom>
      <diagonal/>
    </border>
    <border>
      <left/>
      <right/>
      <top/>
      <bottom style="thick">
        <color indexed="64"/>
      </bottom>
      <diagonal/>
    </border>
    <border>
      <left/>
      <right/>
      <top style="hair">
        <color indexed="64"/>
      </top>
      <bottom style="hair">
        <color indexed="64"/>
      </bottom>
      <diagonal/>
    </border>
    <border>
      <left/>
      <right/>
      <top style="hair">
        <color indexed="8"/>
      </top>
      <bottom style="hair">
        <color indexed="8"/>
      </bottom>
      <diagonal/>
    </border>
  </borders>
  <cellStyleXfs count="84">
    <xf numFmtId="0" fontId="0" fillId="0" borderId="0"/>
    <xf numFmtId="0" fontId="8" fillId="2" borderId="0" applyNumberFormat="0" applyFont="0" applyBorder="0" applyAlignment="0" applyProtection="0"/>
    <xf numFmtId="0" fontId="25" fillId="0" borderId="0"/>
    <xf numFmtId="0" fontId="27" fillId="0" borderId="0"/>
    <xf numFmtId="0" fontId="7" fillId="0" borderId="0"/>
    <xf numFmtId="0" fontId="11" fillId="0" borderId="0">
      <alignment horizontal="justify" vertical="center" wrapText="1"/>
    </xf>
    <xf numFmtId="0" fontId="7" fillId="0" borderId="0"/>
    <xf numFmtId="0" fontId="6" fillId="0" borderId="0"/>
    <xf numFmtId="0" fontId="6" fillId="0" borderId="0"/>
    <xf numFmtId="0" fontId="5" fillId="0" borderId="0"/>
    <xf numFmtId="0" fontId="5" fillId="0" borderId="0"/>
    <xf numFmtId="0" fontId="29" fillId="0" borderId="0"/>
    <xf numFmtId="164" fontId="29" fillId="0" borderId="0" applyFont="0" applyFill="0" applyBorder="0" applyAlignment="0" applyProtection="0"/>
    <xf numFmtId="0" fontId="29" fillId="0" borderId="0"/>
    <xf numFmtId="43" fontId="29" fillId="0" borderId="0" applyFont="0" applyFill="0" applyBorder="0" applyAlignment="0" applyProtection="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167" fontId="29" fillId="0" borderId="0" applyFont="0" applyFill="0" applyBorder="0" applyAlignment="0" applyProtection="0"/>
    <xf numFmtId="168" fontId="32" fillId="8" borderId="13">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66" fontId="31" fillId="9" borderId="14">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3">
    <xf numFmtId="0" fontId="0" fillId="0" borderId="0" xfId="0"/>
    <xf numFmtId="0" fontId="10" fillId="0" borderId="0" xfId="0" applyFont="1"/>
    <xf numFmtId="0" fontId="9" fillId="0" borderId="0" xfId="0" applyFont="1"/>
    <xf numFmtId="4" fontId="10" fillId="0" borderId="0" xfId="0" applyNumberFormat="1" applyFont="1"/>
    <xf numFmtId="0" fontId="11" fillId="0" borderId="0" xfId="0" applyFont="1"/>
    <xf numFmtId="0" fontId="13" fillId="0" borderId="0" xfId="0" applyFont="1"/>
    <xf numFmtId="0" fontId="14" fillId="0" borderId="0" xfId="0" applyFont="1"/>
    <xf numFmtId="4" fontId="11" fillId="0" borderId="0" xfId="0" applyNumberFormat="1" applyFont="1" applyAlignment="1">
      <alignment horizontal="center" vertical="center"/>
    </xf>
    <xf numFmtId="0" fontId="14" fillId="0" borderId="0" xfId="0" applyFont="1" applyAlignment="1">
      <alignment vertical="center"/>
    </xf>
    <xf numFmtId="0" fontId="11" fillId="0" borderId="0" xfId="0" applyFont="1" applyAlignment="1">
      <alignment vertical="center" wrapText="1"/>
    </xf>
    <xf numFmtId="49" fontId="11" fillId="0" borderId="0" xfId="0" applyNumberFormat="1" applyFont="1" applyAlignment="1">
      <alignment horizontal="center" vertical="top"/>
    </xf>
    <xf numFmtId="0" fontId="11" fillId="0" borderId="0" xfId="0" applyFont="1" applyAlignment="1">
      <alignment horizontal="center" vertical="center"/>
    </xf>
    <xf numFmtId="4" fontId="11" fillId="0" borderId="0" xfId="0" applyNumberFormat="1" applyFont="1" applyAlignment="1">
      <alignment horizontal="center"/>
    </xf>
    <xf numFmtId="4" fontId="11" fillId="0" borderId="0" xfId="0" applyNumberFormat="1" applyFont="1"/>
    <xf numFmtId="0" fontId="15" fillId="0" borderId="0" xfId="0" applyFont="1" applyAlignment="1">
      <alignment horizontal="center" vertical="center"/>
    </xf>
    <xf numFmtId="4" fontId="15" fillId="0" borderId="0" xfId="0" applyNumberFormat="1" applyFont="1" applyAlignment="1">
      <alignment horizontal="center" vertical="center"/>
    </xf>
    <xf numFmtId="4" fontId="15" fillId="0" borderId="0" xfId="0" applyNumberFormat="1" applyFont="1" applyAlignment="1">
      <alignment horizontal="center"/>
    </xf>
    <xf numFmtId="0" fontId="15" fillId="0" borderId="0" xfId="0" applyFont="1" applyAlignment="1">
      <alignment horizontal="justify" vertical="top" wrapText="1"/>
    </xf>
    <xf numFmtId="49" fontId="15" fillId="0" borderId="0" xfId="0" applyNumberFormat="1" applyFont="1" applyAlignment="1">
      <alignment horizontal="center" vertical="top"/>
    </xf>
    <xf numFmtId="49" fontId="17" fillId="3" borderId="2" xfId="0" applyNumberFormat="1" applyFont="1" applyFill="1" applyBorder="1" applyAlignment="1">
      <alignment horizontal="center" vertical="center" textRotation="90" wrapText="1"/>
    </xf>
    <xf numFmtId="49" fontId="17" fillId="3" borderId="3" xfId="0" applyNumberFormat="1" applyFont="1" applyFill="1" applyBorder="1" applyAlignment="1">
      <alignment horizontal="center" vertical="center" textRotation="90" wrapText="1"/>
    </xf>
    <xf numFmtId="0" fontId="17" fillId="3" borderId="3" xfId="0" applyFont="1" applyFill="1" applyBorder="1" applyAlignment="1">
      <alignment horizontal="center" vertical="center" wrapText="1"/>
    </xf>
    <xf numFmtId="0" fontId="17" fillId="4" borderId="3" xfId="0" applyFont="1" applyFill="1" applyBorder="1" applyAlignment="1">
      <alignment horizontal="center" vertical="center" wrapText="1"/>
    </xf>
    <xf numFmtId="4" fontId="17" fillId="5" borderId="4" xfId="0" applyNumberFormat="1" applyFont="1" applyFill="1" applyBorder="1" applyAlignment="1">
      <alignment horizontal="center" vertical="center" wrapText="1"/>
    </xf>
    <xf numFmtId="49" fontId="16" fillId="0" borderId="0" xfId="0" applyNumberFormat="1"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xf>
    <xf numFmtId="4" fontId="16" fillId="0" borderId="0" xfId="0" applyNumberFormat="1" applyFont="1" applyAlignment="1">
      <alignment horizontal="center" vertical="center"/>
    </xf>
    <xf numFmtId="4" fontId="16" fillId="0" borderId="0" xfId="0" applyNumberFormat="1" applyFont="1" applyAlignment="1">
      <alignment horizontal="center"/>
    </xf>
    <xf numFmtId="4" fontId="16" fillId="0" borderId="0" xfId="0" applyNumberFormat="1" applyFont="1"/>
    <xf numFmtId="0" fontId="16" fillId="0" borderId="0" xfId="0" applyFont="1" applyAlignment="1">
      <alignment horizontal="justify" vertical="top" wrapText="1"/>
    </xf>
    <xf numFmtId="49" fontId="17" fillId="3" borderId="6" xfId="0" applyNumberFormat="1" applyFont="1" applyFill="1" applyBorder="1" applyAlignment="1">
      <alignment horizontal="center" vertical="center"/>
    </xf>
    <xf numFmtId="0" fontId="17" fillId="3" borderId="6" xfId="0" applyFont="1" applyFill="1" applyBorder="1" applyAlignment="1">
      <alignment horizontal="justify" vertical="top" wrapText="1"/>
    </xf>
    <xf numFmtId="0" fontId="17" fillId="3" borderId="6" xfId="0"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3" borderId="6" xfId="0" applyNumberFormat="1" applyFont="1" applyFill="1" applyBorder="1" applyAlignment="1">
      <alignment vertical="center"/>
    </xf>
    <xf numFmtId="0" fontId="16" fillId="0" borderId="0" xfId="0" applyFont="1" applyAlignment="1">
      <alignment horizontal="center"/>
    </xf>
    <xf numFmtId="4" fontId="16" fillId="0" borderId="0" xfId="0" applyNumberFormat="1" applyFont="1" applyAlignment="1">
      <alignment horizontal="right"/>
    </xf>
    <xf numFmtId="49" fontId="16" fillId="0" borderId="0" xfId="0" applyNumberFormat="1" applyFont="1" applyAlignment="1">
      <alignment horizontal="center" vertical="top"/>
    </xf>
    <xf numFmtId="0" fontId="16" fillId="0" borderId="0" xfId="0" applyFont="1" applyAlignment="1">
      <alignment vertical="center" wrapText="1"/>
    </xf>
    <xf numFmtId="49" fontId="16" fillId="0" borderId="7" xfId="0" applyNumberFormat="1" applyFont="1" applyBorder="1" applyAlignment="1">
      <alignment horizontal="center" vertical="top"/>
    </xf>
    <xf numFmtId="0" fontId="16" fillId="0" borderId="7" xfId="0" applyFont="1" applyBorder="1" applyAlignment="1">
      <alignment horizontal="center"/>
    </xf>
    <xf numFmtId="4" fontId="16" fillId="0" borderId="7" xfId="0" applyNumberFormat="1" applyFont="1" applyBorder="1" applyAlignment="1">
      <alignment horizontal="center"/>
    </xf>
    <xf numFmtId="0" fontId="16" fillId="0" borderId="7" xfId="0" applyFont="1" applyBorder="1" applyAlignment="1">
      <alignment horizontal="justify" vertical="top" wrapText="1"/>
    </xf>
    <xf numFmtId="49" fontId="17" fillId="3" borderId="6" xfId="0" applyNumberFormat="1" applyFont="1" applyFill="1" applyBorder="1" applyAlignment="1">
      <alignment horizontal="center" vertical="top"/>
    </xf>
    <xf numFmtId="0" fontId="17" fillId="3" borderId="6" xfId="0" applyFont="1" applyFill="1" applyBorder="1" applyAlignment="1">
      <alignment horizontal="center"/>
    </xf>
    <xf numFmtId="4" fontId="17" fillId="3" borderId="6" xfId="0" applyNumberFormat="1" applyFont="1" applyFill="1" applyBorder="1" applyAlignment="1">
      <alignment horizontal="center"/>
    </xf>
    <xf numFmtId="49" fontId="17" fillId="0" borderId="0" xfId="0" applyNumberFormat="1" applyFont="1" applyAlignment="1">
      <alignment horizontal="center" vertical="top"/>
    </xf>
    <xf numFmtId="0" fontId="17" fillId="0" borderId="0" xfId="0" applyFont="1" applyAlignment="1">
      <alignment horizontal="justify" vertical="top" wrapText="1"/>
    </xf>
    <xf numFmtId="0" fontId="17" fillId="0" borderId="0" xfId="0" applyFont="1" applyAlignment="1">
      <alignment horizontal="center"/>
    </xf>
    <xf numFmtId="4" fontId="17" fillId="0" borderId="0" xfId="0" applyNumberFormat="1" applyFont="1" applyAlignment="1">
      <alignment horizontal="center"/>
    </xf>
    <xf numFmtId="14" fontId="16" fillId="0" borderId="0" xfId="0" applyNumberFormat="1" applyFont="1" applyAlignment="1">
      <alignment horizontal="justify" vertical="top" wrapText="1"/>
    </xf>
    <xf numFmtId="49" fontId="17" fillId="3" borderId="6" xfId="0" applyNumberFormat="1" applyFont="1" applyFill="1" applyBorder="1" applyAlignment="1">
      <alignment horizontal="justify" vertical="top"/>
    </xf>
    <xf numFmtId="49" fontId="17" fillId="3" borderId="6" xfId="0" applyNumberFormat="1" applyFont="1" applyFill="1" applyBorder="1" applyAlignment="1">
      <alignment horizontal="center"/>
    </xf>
    <xf numFmtId="4" fontId="17" fillId="3" borderId="6" xfId="0" applyNumberFormat="1" applyFont="1" applyFill="1" applyBorder="1" applyAlignment="1">
      <alignment horizontal="right" vertical="center"/>
    </xf>
    <xf numFmtId="0" fontId="21" fillId="0" borderId="0" xfId="0" applyFont="1"/>
    <xf numFmtId="0" fontId="22" fillId="0" borderId="0" xfId="0" applyFont="1"/>
    <xf numFmtId="165" fontId="22" fillId="0" borderId="0" xfId="0" applyNumberFormat="1" applyFont="1" applyAlignment="1">
      <alignment horizontal="right" vertical="center"/>
    </xf>
    <xf numFmtId="0" fontId="18" fillId="4" borderId="7" xfId="0" applyFont="1" applyFill="1" applyBorder="1" applyAlignment="1">
      <alignment horizontal="center" vertical="top" textRotation="90" wrapText="1"/>
    </xf>
    <xf numFmtId="0" fontId="18" fillId="4" borderId="6" xfId="0" applyFont="1" applyFill="1" applyBorder="1" applyAlignment="1">
      <alignment horizontal="left" vertical="center"/>
    </xf>
    <xf numFmtId="0" fontId="18" fillId="4" borderId="6" xfId="0" applyFont="1" applyFill="1" applyBorder="1" applyAlignment="1">
      <alignment horizontal="center" vertical="center"/>
    </xf>
    <xf numFmtId="4" fontId="18" fillId="4" borderId="6" xfId="0" applyNumberFormat="1" applyFont="1" applyFill="1" applyBorder="1" applyAlignment="1">
      <alignment horizontal="center" vertical="center"/>
    </xf>
    <xf numFmtId="0" fontId="18" fillId="0" borderId="0" xfId="0" applyFont="1" applyAlignment="1">
      <alignment horizontal="center" vertical="top"/>
    </xf>
    <xf numFmtId="0" fontId="18" fillId="0" borderId="0" xfId="0" applyFont="1" applyAlignment="1">
      <alignment horizontal="right" vertical="center" wrapText="1"/>
    </xf>
    <xf numFmtId="0" fontId="18" fillId="0" borderId="0" xfId="0" quotePrefix="1" applyFont="1" applyAlignment="1">
      <alignment horizontal="right" vertical="center"/>
    </xf>
    <xf numFmtId="4" fontId="18" fillId="0" borderId="0" xfId="0" applyNumberFormat="1" applyFont="1" applyAlignment="1">
      <alignment horizontal="centerContinuous" vertical="center"/>
    </xf>
    <xf numFmtId="4" fontId="18" fillId="0" borderId="0" xfId="0" applyNumberFormat="1" applyFont="1" applyAlignment="1">
      <alignment horizontal="center"/>
    </xf>
    <xf numFmtId="4" fontId="18" fillId="0" borderId="0" xfId="0" applyNumberFormat="1" applyFont="1" applyAlignment="1">
      <alignment horizontal="centerContinuous"/>
    </xf>
    <xf numFmtId="0" fontId="18" fillId="0" borderId="0" xfId="0" applyFont="1" applyAlignment="1">
      <alignment horizontal="center" vertical="top" textRotation="90" wrapText="1"/>
    </xf>
    <xf numFmtId="0" fontId="19" fillId="0" borderId="5" xfId="0" applyFont="1" applyBorder="1" applyAlignment="1">
      <alignment horizontal="left" vertical="center"/>
    </xf>
    <xf numFmtId="0" fontId="18" fillId="0" borderId="0" xfId="0" applyFont="1" applyAlignment="1">
      <alignment horizontal="center" vertical="center"/>
    </xf>
    <xf numFmtId="4" fontId="18" fillId="0" borderId="0" xfId="0" applyNumberFormat="1" applyFont="1" applyAlignment="1">
      <alignment horizontal="center" vertical="center"/>
    </xf>
    <xf numFmtId="0" fontId="18" fillId="4" borderId="6" xfId="0" quotePrefix="1" applyFont="1" applyFill="1" applyBorder="1" applyAlignment="1">
      <alignment horizontal="center" vertical="center" wrapText="1"/>
    </xf>
    <xf numFmtId="165" fontId="18" fillId="4" borderId="6" xfId="0" applyNumberFormat="1" applyFont="1" applyFill="1" applyBorder="1" applyAlignment="1">
      <alignment horizontal="right" vertical="center"/>
    </xf>
    <xf numFmtId="0" fontId="18" fillId="0" borderId="0" xfId="0" applyFont="1" applyAlignment="1">
      <alignment horizontal="center" vertical="center" wrapText="1"/>
    </xf>
    <xf numFmtId="0" fontId="18" fillId="0" borderId="0" xfId="0" applyFont="1" applyAlignment="1">
      <alignment horizontal="left" vertical="center"/>
    </xf>
    <xf numFmtId="4" fontId="18" fillId="0" borderId="0" xfId="0" applyNumberFormat="1" applyFont="1" applyAlignment="1">
      <alignment horizontal="right" vertical="center"/>
    </xf>
    <xf numFmtId="0" fontId="18" fillId="0" borderId="1" xfId="0" applyFont="1" applyBorder="1" applyAlignment="1">
      <alignment horizontal="center" vertical="center" wrapText="1"/>
    </xf>
    <xf numFmtId="4" fontId="18" fillId="0" borderId="1" xfId="0" applyNumberFormat="1" applyFont="1" applyBorder="1" applyAlignment="1">
      <alignment horizontal="right" vertical="center"/>
    </xf>
    <xf numFmtId="0" fontId="20" fillId="0" borderId="0" xfId="0" applyFont="1" applyAlignment="1">
      <alignment horizontal="center" vertical="top"/>
    </xf>
    <xf numFmtId="0" fontId="20" fillId="0" borderId="0" xfId="0" applyFont="1"/>
    <xf numFmtId="0" fontId="20" fillId="0" borderId="0" xfId="0" applyFont="1" applyAlignment="1">
      <alignment horizontal="center" vertical="center"/>
    </xf>
    <xf numFmtId="4" fontId="20" fillId="0" borderId="0" xfId="0" applyNumberFormat="1" applyFont="1" applyAlignment="1">
      <alignment horizontal="center" vertical="center"/>
    </xf>
    <xf numFmtId="4" fontId="20" fillId="0" borderId="0" xfId="0" applyNumberFormat="1" applyFont="1" applyAlignment="1">
      <alignment horizontal="center"/>
    </xf>
    <xf numFmtId="4" fontId="20" fillId="0" borderId="0" xfId="0" applyNumberFormat="1" applyFont="1"/>
    <xf numFmtId="0" fontId="20" fillId="3" borderId="9" xfId="0" applyFont="1" applyFill="1" applyBorder="1" applyAlignment="1">
      <alignment horizontal="left" vertical="center"/>
    </xf>
    <xf numFmtId="0" fontId="18" fillId="3" borderId="9" xfId="0" applyFont="1" applyFill="1" applyBorder="1" applyAlignment="1">
      <alignment horizontal="left" vertical="center"/>
    </xf>
    <xf numFmtId="165" fontId="18" fillId="3" borderId="9" xfId="0" applyNumberFormat="1" applyFont="1" applyFill="1" applyBorder="1" applyAlignment="1">
      <alignment horizontal="right" vertical="center"/>
    </xf>
    <xf numFmtId="0" fontId="9" fillId="5" borderId="0" xfId="0" applyFont="1" applyFill="1"/>
    <xf numFmtId="0" fontId="20" fillId="6" borderId="9" xfId="0" applyFont="1" applyFill="1" applyBorder="1" applyAlignment="1">
      <alignment horizontal="left" vertical="center"/>
    </xf>
    <xf numFmtId="0" fontId="18" fillId="6" borderId="9" xfId="0" applyFont="1" applyFill="1" applyBorder="1" applyAlignment="1">
      <alignment horizontal="left" vertical="center"/>
    </xf>
    <xf numFmtId="165" fontId="18" fillId="6" borderId="9" xfId="0" applyNumberFormat="1" applyFont="1" applyFill="1" applyBorder="1" applyAlignment="1">
      <alignment horizontal="right" vertical="center"/>
    </xf>
    <xf numFmtId="0" fontId="20" fillId="7" borderId="9" xfId="0" applyFont="1" applyFill="1" applyBorder="1" applyAlignment="1">
      <alignment horizontal="left" vertical="center"/>
    </xf>
    <xf numFmtId="0" fontId="18" fillId="7" borderId="9" xfId="0" applyFont="1" applyFill="1" applyBorder="1" applyAlignment="1">
      <alignment horizontal="left" vertical="center"/>
    </xf>
    <xf numFmtId="165" fontId="18" fillId="7" borderId="9" xfId="0" applyNumberFormat="1" applyFont="1" applyFill="1" applyBorder="1" applyAlignment="1">
      <alignment horizontal="right" vertical="center"/>
    </xf>
    <xf numFmtId="0" fontId="18" fillId="4" borderId="8" xfId="0" applyFont="1" applyFill="1" applyBorder="1" applyAlignment="1">
      <alignment horizontal="left" vertical="center"/>
    </xf>
    <xf numFmtId="49" fontId="23" fillId="0" borderId="0" xfId="0" applyNumberFormat="1" applyFont="1" applyAlignment="1">
      <alignment horizontal="center" vertical="top" wrapText="1"/>
    </xf>
    <xf numFmtId="0" fontId="23" fillId="0" borderId="0" xfId="0" applyFont="1" applyAlignment="1">
      <alignment horizontal="justify" vertical="top" wrapText="1"/>
    </xf>
    <xf numFmtId="0" fontId="23" fillId="0" borderId="0" xfId="0" applyFont="1" applyAlignment="1">
      <alignment horizontal="center"/>
    </xf>
    <xf numFmtId="4" fontId="23" fillId="0" borderId="0" xfId="0" applyNumberFormat="1" applyFont="1" applyAlignment="1">
      <alignment horizontal="center"/>
    </xf>
    <xf numFmtId="49" fontId="23" fillId="0" borderId="0" xfId="0" applyNumberFormat="1" applyFont="1" applyAlignment="1">
      <alignment horizontal="center" vertical="top"/>
    </xf>
    <xf numFmtId="14" fontId="23" fillId="0" borderId="0" xfId="0" applyNumberFormat="1" applyFont="1" applyAlignment="1">
      <alignment horizontal="justify" vertical="top" wrapText="1"/>
    </xf>
    <xf numFmtId="4" fontId="23" fillId="0" borderId="0" xfId="0" applyNumberFormat="1" applyFont="1"/>
    <xf numFmtId="0" fontId="18" fillId="3" borderId="10" xfId="0" applyFont="1" applyFill="1" applyBorder="1" applyAlignment="1">
      <alignment vertical="center"/>
    </xf>
    <xf numFmtId="0" fontId="23" fillId="0" borderId="0" xfId="0" applyFont="1"/>
    <xf numFmtId="4" fontId="23" fillId="0" borderId="7" xfId="0" applyNumberFormat="1" applyFont="1" applyBorder="1"/>
    <xf numFmtId="0" fontId="12" fillId="0" borderId="0" xfId="0" applyFont="1"/>
    <xf numFmtId="165" fontId="16" fillId="0" borderId="0" xfId="0" applyNumberFormat="1" applyFont="1" applyAlignment="1">
      <alignment horizontal="center"/>
    </xf>
    <xf numFmtId="0" fontId="18" fillId="3" borderId="12" xfId="0" applyFont="1" applyFill="1" applyBorder="1" applyAlignment="1">
      <alignment vertical="center"/>
    </xf>
    <xf numFmtId="0" fontId="8" fillId="0" borderId="0" xfId="0" applyFont="1" applyAlignment="1">
      <alignment horizontal="center" vertical="center"/>
    </xf>
    <xf numFmtId="0" fontId="8" fillId="0" borderId="0" xfId="0" applyFont="1" applyAlignment="1">
      <alignment horizontal="center"/>
    </xf>
    <xf numFmtId="0" fontId="18" fillId="3" borderId="6" xfId="0" applyFont="1" applyFill="1" applyBorder="1" applyAlignment="1">
      <alignment vertical="center"/>
    </xf>
    <xf numFmtId="16" fontId="18" fillId="3" borderId="6" xfId="0" applyNumberFormat="1" applyFont="1" applyFill="1" applyBorder="1" applyAlignment="1">
      <alignment vertical="center"/>
    </xf>
    <xf numFmtId="0" fontId="18" fillId="4" borderId="6" xfId="0" applyFont="1" applyFill="1" applyBorder="1" applyAlignment="1">
      <alignment horizontal="left" vertical="top" wrapText="1"/>
    </xf>
    <xf numFmtId="16" fontId="18" fillId="3" borderId="6" xfId="0" quotePrefix="1" applyNumberFormat="1" applyFont="1" applyFill="1" applyBorder="1" applyAlignment="1">
      <alignment vertical="center"/>
    </xf>
    <xf numFmtId="0" fontId="23" fillId="0" borderId="0" xfId="0" applyFont="1" applyAlignment="1">
      <alignment vertical="center" wrapText="1"/>
    </xf>
    <xf numFmtId="0" fontId="23" fillId="0" borderId="0" xfId="0" applyFont="1" applyAlignment="1">
      <alignment horizontal="center" vertical="center"/>
    </xf>
    <xf numFmtId="4" fontId="23" fillId="0" borderId="0" xfId="0" applyNumberFormat="1" applyFont="1" applyAlignment="1">
      <alignment horizontal="center" vertical="center"/>
    </xf>
    <xf numFmtId="0" fontId="16" fillId="0" borderId="0" xfId="0" quotePrefix="1" applyFont="1" applyAlignment="1">
      <alignment horizontal="justify" vertical="top" wrapText="1"/>
    </xf>
    <xf numFmtId="4" fontId="26" fillId="0" borderId="0" xfId="0" applyNumberFormat="1" applyFont="1" applyAlignment="1">
      <alignment horizontal="center"/>
    </xf>
    <xf numFmtId="14" fontId="23" fillId="0" borderId="0" xfId="0" applyNumberFormat="1" applyFont="1" applyAlignment="1">
      <alignment horizontal="justify" vertical="center" wrapText="1"/>
    </xf>
    <xf numFmtId="4" fontId="8" fillId="0" borderId="0" xfId="0" applyNumberFormat="1" applyFont="1" applyAlignment="1" applyProtection="1">
      <alignment horizontal="center"/>
      <protection locked="0"/>
    </xf>
    <xf numFmtId="165" fontId="8" fillId="0" borderId="0" xfId="0" applyNumberFormat="1" applyFont="1" applyAlignment="1" applyProtection="1">
      <alignment horizontal="right"/>
      <protection locked="0"/>
    </xf>
    <xf numFmtId="49" fontId="8" fillId="0" borderId="0" xfId="0" applyNumberFormat="1" applyFont="1" applyAlignment="1">
      <alignment horizontal="center" vertical="center"/>
    </xf>
    <xf numFmtId="0" fontId="8" fillId="0" borderId="0" xfId="0" applyFont="1" applyAlignment="1" applyProtection="1">
      <alignment horizontal="center"/>
      <protection locked="0"/>
    </xf>
    <xf numFmtId="49" fontId="8" fillId="0" borderId="7" xfId="0" applyNumberFormat="1" applyFont="1" applyBorder="1" applyAlignment="1">
      <alignment horizontal="center" vertical="center"/>
    </xf>
    <xf numFmtId="14" fontId="23" fillId="0" borderId="7" xfId="0" applyNumberFormat="1" applyFont="1" applyBorder="1" applyAlignment="1">
      <alignment horizontal="justify" vertical="center" wrapText="1"/>
    </xf>
    <xf numFmtId="0" fontId="24" fillId="0" borderId="0" xfId="0" applyFont="1" applyAlignment="1">
      <alignment horizontal="center"/>
    </xf>
    <xf numFmtId="4" fontId="24" fillId="0" borderId="0" xfId="0" applyNumberFormat="1" applyFont="1" applyAlignment="1">
      <alignment horizontal="center"/>
    </xf>
    <xf numFmtId="0" fontId="23" fillId="0" borderId="0" xfId="0" applyFont="1" applyAlignment="1">
      <alignment horizontal="justify" vertical="center" wrapText="1"/>
    </xf>
    <xf numFmtId="49" fontId="16" fillId="0" borderId="7" xfId="0" applyNumberFormat="1" applyFont="1" applyBorder="1" applyAlignment="1">
      <alignment horizontal="justify" vertical="top" wrapText="1"/>
    </xf>
    <xf numFmtId="4" fontId="16" fillId="0" borderId="11" xfId="0" applyNumberFormat="1" applyFont="1" applyBorder="1"/>
    <xf numFmtId="49" fontId="23" fillId="0" borderId="7" xfId="0" applyNumberFormat="1" applyFont="1" applyBorder="1" applyAlignment="1">
      <alignment horizontal="center" vertical="top"/>
    </xf>
    <xf numFmtId="0" fontId="16" fillId="0" borderId="7" xfId="0" quotePrefix="1" applyFont="1" applyBorder="1" applyAlignment="1">
      <alignment horizontal="justify" vertical="top" wrapText="1"/>
    </xf>
    <xf numFmtId="0" fontId="28" fillId="0" borderId="0" xfId="0" applyFont="1"/>
    <xf numFmtId="0" fontId="28" fillId="0" borderId="0" xfId="0" applyFont="1" applyAlignment="1">
      <alignment horizontal="left"/>
    </xf>
    <xf numFmtId="49" fontId="16" fillId="0" borderId="0" xfId="0" applyNumberFormat="1" applyFont="1" applyAlignment="1">
      <alignment horizontal="justify" vertical="top" wrapText="1"/>
    </xf>
    <xf numFmtId="0" fontId="23" fillId="0" borderId="7" xfId="0" quotePrefix="1" applyFont="1" applyBorder="1" applyAlignment="1">
      <alignment horizontal="justify" vertical="top" wrapText="1"/>
    </xf>
    <xf numFmtId="0" fontId="23" fillId="0" borderId="7" xfId="0" applyFont="1" applyBorder="1" applyAlignment="1">
      <alignment horizontal="center"/>
    </xf>
    <xf numFmtId="4" fontId="23" fillId="0" borderId="7" xfId="0" applyNumberFormat="1" applyFont="1" applyBorder="1" applyAlignment="1">
      <alignment horizontal="center"/>
    </xf>
    <xf numFmtId="0" fontId="23" fillId="0" borderId="7" xfId="0" applyFont="1" applyBorder="1" applyAlignment="1">
      <alignment horizontal="justify" vertical="top" wrapText="1"/>
    </xf>
    <xf numFmtId="0" fontId="11" fillId="0" borderId="0" xfId="0" applyFont="1" applyAlignment="1">
      <alignment horizontal="center"/>
    </xf>
    <xf numFmtId="49" fontId="11" fillId="0" borderId="7" xfId="0" applyNumberFormat="1" applyFont="1" applyBorder="1" applyAlignment="1">
      <alignment horizontal="center" vertical="top"/>
    </xf>
    <xf numFmtId="4" fontId="11" fillId="0" borderId="0" xfId="0" applyNumberFormat="1" applyFont="1" applyAlignment="1">
      <alignment horizontal="right"/>
    </xf>
    <xf numFmtId="0" fontId="11" fillId="0" borderId="0" xfId="0" applyFont="1" applyAlignment="1">
      <alignment horizontal="justify" vertical="top" wrapText="1"/>
    </xf>
    <xf numFmtId="49" fontId="24" fillId="0" borderId="0" xfId="0" applyNumberFormat="1" applyFont="1" applyAlignment="1">
      <alignment horizontal="center" vertical="top" readingOrder="1"/>
    </xf>
    <xf numFmtId="49" fontId="24" fillId="0" borderId="7" xfId="0" applyNumberFormat="1" applyFont="1" applyBorder="1" applyAlignment="1">
      <alignment horizontal="center" vertical="top" readingOrder="1"/>
    </xf>
    <xf numFmtId="14" fontId="16" fillId="0" borderId="0" xfId="0" applyNumberFormat="1" applyFont="1" applyAlignment="1">
      <alignment horizontal="justify" vertical="top"/>
    </xf>
    <xf numFmtId="49" fontId="17" fillId="0" borderId="5" xfId="0" applyNumberFormat="1" applyFont="1" applyBorder="1" applyAlignment="1">
      <alignment horizontal="center" vertical="center" textRotation="90" wrapText="1"/>
    </xf>
    <xf numFmtId="49" fontId="16" fillId="0" borderId="0" xfId="0" applyNumberFormat="1" applyFont="1" applyAlignment="1">
      <alignment horizontal="center" vertical="top" wrapText="1"/>
    </xf>
    <xf numFmtId="4" fontId="8" fillId="0" borderId="0" xfId="0" applyNumberFormat="1" applyFont="1" applyAlignment="1">
      <alignment horizontal="center" vertical="center"/>
    </xf>
    <xf numFmtId="4" fontId="8" fillId="0" borderId="0" xfId="0" applyNumberFormat="1" applyFont="1" applyAlignment="1">
      <alignment horizontal="center"/>
    </xf>
    <xf numFmtId="14" fontId="16" fillId="0" borderId="7" xfId="0" applyNumberFormat="1" applyFont="1" applyBorder="1" applyAlignment="1">
      <alignment horizontal="justify" vertical="top" wrapText="1"/>
    </xf>
    <xf numFmtId="165" fontId="16" fillId="0" borderId="7" xfId="0" applyNumberFormat="1" applyFont="1" applyBorder="1" applyAlignment="1">
      <alignment horizontal="right"/>
    </xf>
    <xf numFmtId="49" fontId="23" fillId="0" borderId="7" xfId="0" applyNumberFormat="1" applyFont="1" applyBorder="1" applyAlignment="1">
      <alignment horizontal="center" vertical="top" wrapText="1"/>
    </xf>
    <xf numFmtId="165" fontId="16" fillId="0" borderId="0" xfId="0" applyNumberFormat="1" applyFont="1" applyAlignment="1">
      <alignment horizontal="right"/>
    </xf>
    <xf numFmtId="0" fontId="23" fillId="0" borderId="0" xfId="0" quotePrefix="1" applyFont="1" applyAlignment="1">
      <alignment horizontal="justify" vertical="top" wrapText="1"/>
    </xf>
    <xf numFmtId="165" fontId="23" fillId="0" borderId="0" xfId="0" applyNumberFormat="1" applyFont="1" applyAlignment="1">
      <alignment horizontal="right"/>
    </xf>
    <xf numFmtId="165" fontId="23" fillId="0" borderId="7" xfId="0" applyNumberFormat="1" applyFont="1" applyBorder="1" applyAlignment="1">
      <alignment horizontal="right"/>
    </xf>
    <xf numFmtId="165" fontId="17" fillId="3" borderId="6" xfId="0" applyNumberFormat="1" applyFont="1" applyFill="1" applyBorder="1" applyAlignment="1">
      <alignment horizontal="right"/>
    </xf>
    <xf numFmtId="165" fontId="17" fillId="0" borderId="0" xfId="0" applyNumberFormat="1" applyFont="1" applyAlignment="1">
      <alignment horizontal="right"/>
    </xf>
    <xf numFmtId="165" fontId="11" fillId="0" borderId="0" xfId="0" applyNumberFormat="1" applyFont="1"/>
    <xf numFmtId="165" fontId="11" fillId="0" borderId="0" xfId="0" applyNumberFormat="1" applyFont="1" applyAlignment="1">
      <alignment horizontal="right"/>
    </xf>
    <xf numFmtId="165" fontId="8" fillId="0" borderId="0" xfId="0" applyNumberFormat="1" applyFont="1" applyAlignment="1">
      <alignment horizontal="right"/>
    </xf>
    <xf numFmtId="165" fontId="17" fillId="3" borderId="6" xfId="0" applyNumberFormat="1" applyFont="1" applyFill="1" applyBorder="1" applyAlignment="1">
      <alignment horizontal="right" vertical="center"/>
    </xf>
    <xf numFmtId="165" fontId="15" fillId="0" borderId="0" xfId="0" applyNumberFormat="1" applyFont="1" applyAlignment="1">
      <alignment horizontal="right"/>
    </xf>
    <xf numFmtId="0" fontId="23" fillId="0" borderId="0" xfId="0" applyFont="1" applyAlignment="1">
      <alignment horizontal="left"/>
    </xf>
    <xf numFmtId="0" fontId="23" fillId="0" borderId="0" xfId="0" applyFont="1" applyAlignment="1">
      <alignment horizontal="justify" vertical="top" readingOrder="1"/>
    </xf>
    <xf numFmtId="0" fontId="23" fillId="0" borderId="7" xfId="0" applyFont="1" applyBorder="1" applyAlignment="1">
      <alignment horizontal="justify" vertical="top" readingOrder="1"/>
    </xf>
    <xf numFmtId="49" fontId="17" fillId="3" borderId="0" xfId="0" applyNumberFormat="1" applyFont="1" applyFill="1" applyAlignment="1">
      <alignment horizontal="left" vertical="top"/>
    </xf>
    <xf numFmtId="0" fontId="23" fillId="0" borderId="0" xfId="0" quotePrefix="1" applyFont="1" applyAlignment="1">
      <alignment horizontal="justify" vertical="top" readingOrder="1"/>
    </xf>
    <xf numFmtId="0" fontId="16" fillId="0" borderId="7" xfId="0" applyFont="1" applyBorder="1" applyAlignment="1">
      <alignment horizontal="justify" vertical="top" readingOrder="1"/>
    </xf>
    <xf numFmtId="0" fontId="16" fillId="0" borderId="0" xfId="0" applyFont="1" applyAlignment="1">
      <alignment horizontal="justify" vertical="top" readingOrder="1"/>
    </xf>
    <xf numFmtId="0" fontId="16" fillId="0" borderId="0" xfId="0" applyFont="1" applyAlignment="1">
      <alignment horizontal="left" vertical="top"/>
    </xf>
    <xf numFmtId="49" fontId="16" fillId="0" borderId="7" xfId="0" applyNumberFormat="1" applyFont="1" applyBorder="1" applyAlignment="1">
      <alignment horizontal="center" vertical="top" wrapText="1"/>
    </xf>
    <xf numFmtId="4" fontId="23" fillId="0" borderId="0" xfId="0" applyNumberFormat="1" applyFont="1" applyAlignment="1">
      <alignment horizontal="right"/>
    </xf>
    <xf numFmtId="0" fontId="23" fillId="0" borderId="7" xfId="0" applyFont="1" applyBorder="1" applyAlignment="1">
      <alignment vertical="center" wrapText="1"/>
    </xf>
    <xf numFmtId="14" fontId="16" fillId="0" borderId="0" xfId="0" applyNumberFormat="1" applyFont="1" applyAlignment="1">
      <alignment vertical="center" wrapText="1"/>
    </xf>
    <xf numFmtId="14" fontId="16" fillId="0" borderId="0" xfId="0" applyNumberFormat="1" applyFont="1" applyAlignment="1">
      <alignment horizontal="center" wrapText="1"/>
    </xf>
    <xf numFmtId="4" fontId="16" fillId="0" borderId="0" xfId="0" applyNumberFormat="1" applyFont="1" applyAlignment="1">
      <alignment horizontal="center" wrapText="1"/>
    </xf>
    <xf numFmtId="14" fontId="16" fillId="0" borderId="7" xfId="0" applyNumberFormat="1" applyFont="1" applyBorder="1" applyAlignment="1">
      <alignment vertical="center" wrapText="1"/>
    </xf>
    <xf numFmtId="14" fontId="23" fillId="0" borderId="0" xfId="0" applyNumberFormat="1" applyFont="1" applyAlignment="1">
      <alignment vertical="center" wrapText="1"/>
    </xf>
    <xf numFmtId="14" fontId="23" fillId="0" borderId="7" xfId="0" quotePrefix="1" applyNumberFormat="1" applyFont="1" applyBorder="1" applyAlignment="1">
      <alignment horizontal="justify" vertical="top" wrapText="1"/>
    </xf>
    <xf numFmtId="0" fontId="18" fillId="3" borderId="1" xfId="0" applyFont="1" applyFill="1" applyBorder="1" applyAlignment="1">
      <alignment vertical="top"/>
    </xf>
    <xf numFmtId="0" fontId="28" fillId="0" borderId="0" xfId="0" applyFont="1" applyAlignment="1">
      <alignment horizontal="left" vertical="center" wrapText="1"/>
    </xf>
    <xf numFmtId="4" fontId="23" fillId="0" borderId="0" xfId="0" applyNumberFormat="1" applyFont="1" applyAlignment="1">
      <alignment horizontal="center"/>
    </xf>
    <xf numFmtId="4" fontId="23" fillId="0" borderId="1" xfId="0" applyNumberFormat="1" applyFont="1" applyBorder="1" applyAlignment="1">
      <alignment horizontal="center"/>
    </xf>
    <xf numFmtId="0" fontId="18" fillId="4" borderId="6" xfId="0" applyFont="1" applyFill="1" applyBorder="1" applyAlignment="1">
      <alignment horizontal="left" vertical="top" wrapText="1"/>
    </xf>
    <xf numFmtId="0" fontId="18" fillId="6" borderId="9" xfId="0" applyFont="1" applyFill="1" applyBorder="1" applyAlignment="1">
      <alignment horizontal="center" vertical="center"/>
    </xf>
    <xf numFmtId="0" fontId="20" fillId="6" borderId="9" xfId="0" applyFont="1" applyFill="1" applyBorder="1" applyAlignment="1">
      <alignment horizontal="center"/>
    </xf>
    <xf numFmtId="0" fontId="18" fillId="4" borderId="8" xfId="0" applyFont="1" applyFill="1" applyBorder="1" applyAlignment="1">
      <alignment horizontal="left" vertical="center" wrapText="1"/>
    </xf>
    <xf numFmtId="0" fontId="18" fillId="4" borderId="7" xfId="0" applyFont="1" applyFill="1" applyBorder="1" applyAlignment="1">
      <alignment horizontal="left" vertical="center" wrapText="1"/>
    </xf>
    <xf numFmtId="16" fontId="18" fillId="3" borderId="6" xfId="0" quotePrefix="1" applyNumberFormat="1" applyFont="1" applyFill="1" applyBorder="1" applyAlignment="1">
      <alignment horizontal="left" vertical="center" wrapText="1"/>
    </xf>
  </cellXfs>
  <cellStyles count="84">
    <cellStyle name="Comma 2" xfId="41" xr:uid="{00000000-0005-0000-0000-000000000000}"/>
    <cellStyle name="Comma_SLIJEPI TROŠKOVNIK  NOVO SELO" xfId="12" xr:uid="{00000000-0005-0000-0000-000001000000}"/>
    <cellStyle name="Naslov 5" xfId="42" xr:uid="{00000000-0005-0000-0000-000002000000}"/>
    <cellStyle name="Normal 11" xfId="43" xr:uid="{00000000-0005-0000-0000-000003000000}"/>
    <cellStyle name="Normal 13" xfId="44" xr:uid="{00000000-0005-0000-0000-000004000000}"/>
    <cellStyle name="Normal 16" xfId="45" xr:uid="{00000000-0005-0000-0000-000005000000}"/>
    <cellStyle name="Normal 18" xfId="46" xr:uid="{00000000-0005-0000-0000-000006000000}"/>
    <cellStyle name="Normal 2" xfId="3" xr:uid="{00000000-0005-0000-0000-000007000000}"/>
    <cellStyle name="Normal 2 2" xfId="47" xr:uid="{00000000-0005-0000-0000-000008000000}"/>
    <cellStyle name="Normal 20" xfId="48" xr:uid="{00000000-0005-0000-0000-000009000000}"/>
    <cellStyle name="Normal 22" xfId="49" xr:uid="{00000000-0005-0000-0000-00000A000000}"/>
    <cellStyle name="Normal 25" xfId="50" xr:uid="{00000000-0005-0000-0000-00000B000000}"/>
    <cellStyle name="Normal 27" xfId="51" xr:uid="{00000000-0005-0000-0000-00000C000000}"/>
    <cellStyle name="Normal 29" xfId="52" xr:uid="{00000000-0005-0000-0000-00000D000000}"/>
    <cellStyle name="Normal 3" xfId="53" xr:uid="{00000000-0005-0000-0000-00000E000000}"/>
    <cellStyle name="Normal 32" xfId="54" xr:uid="{00000000-0005-0000-0000-00000F000000}"/>
    <cellStyle name="Normal 34" xfId="55" xr:uid="{00000000-0005-0000-0000-000010000000}"/>
    <cellStyle name="Normal 36" xfId="56" xr:uid="{00000000-0005-0000-0000-000011000000}"/>
    <cellStyle name="Normal 38" xfId="57" xr:uid="{00000000-0005-0000-0000-000012000000}"/>
    <cellStyle name="Normal 4" xfId="58" xr:uid="{00000000-0005-0000-0000-000013000000}"/>
    <cellStyle name="Normal 40" xfId="59" xr:uid="{00000000-0005-0000-0000-000014000000}"/>
    <cellStyle name="Normal 42" xfId="60" xr:uid="{00000000-0005-0000-0000-000015000000}"/>
    <cellStyle name="Normal 44" xfId="61" xr:uid="{00000000-0005-0000-0000-000016000000}"/>
    <cellStyle name="Normal 46" xfId="62" xr:uid="{00000000-0005-0000-0000-000017000000}"/>
    <cellStyle name="Normal 49 3" xfId="5" xr:uid="{00000000-0005-0000-0000-000018000000}"/>
    <cellStyle name="Normal 5" xfId="63" xr:uid="{00000000-0005-0000-0000-000019000000}"/>
    <cellStyle name="Normal 6" xfId="64" xr:uid="{00000000-0005-0000-0000-00001A000000}"/>
    <cellStyle name="Normal 9" xfId="65" xr:uid="{00000000-0005-0000-0000-00001B000000}"/>
    <cellStyle name="Normal_ponder" xfId="13" xr:uid="{00000000-0005-0000-0000-00001C000000}"/>
    <cellStyle name="Normalno" xfId="0" builtinId="0"/>
    <cellStyle name="Normalno 2" xfId="4" xr:uid="{00000000-0005-0000-0000-00001E000000}"/>
    <cellStyle name="Normalno 2 2" xfId="6" xr:uid="{00000000-0005-0000-0000-00001F000000}"/>
    <cellStyle name="Normalno 2 2 2" xfId="8" xr:uid="{00000000-0005-0000-0000-000020000000}"/>
    <cellStyle name="Normalno 2 2 2 2" xfId="19" xr:uid="{00000000-0005-0000-0000-000021000000}"/>
    <cellStyle name="Normalno 2 2 2 2 2" xfId="32" xr:uid="{00000000-0005-0000-0000-000022000000}"/>
    <cellStyle name="Normalno 2 2 2 2 3" xfId="81" xr:uid="{00000000-0005-0000-0000-000023000000}"/>
    <cellStyle name="Normalno 2 2 2 3" xfId="25" xr:uid="{00000000-0005-0000-0000-000024000000}"/>
    <cellStyle name="Normalno 2 2 2 4" xfId="38" xr:uid="{00000000-0005-0000-0000-000025000000}"/>
    <cellStyle name="Normalno 2 2 2 5" xfId="74" xr:uid="{00000000-0005-0000-0000-000026000000}"/>
    <cellStyle name="Normalno 2 2 3" xfId="10" xr:uid="{00000000-0005-0000-0000-000027000000}"/>
    <cellStyle name="Normalno 2 2 3 2" xfId="21" xr:uid="{00000000-0005-0000-0000-000028000000}"/>
    <cellStyle name="Normalno 2 2 3 2 2" xfId="34" xr:uid="{00000000-0005-0000-0000-000029000000}"/>
    <cellStyle name="Normalno 2 2 3 2 3" xfId="83" xr:uid="{00000000-0005-0000-0000-00002A000000}"/>
    <cellStyle name="Normalno 2 2 3 3" xfId="27" xr:uid="{00000000-0005-0000-0000-00002B000000}"/>
    <cellStyle name="Normalno 2 2 3 4" xfId="40" xr:uid="{00000000-0005-0000-0000-00002C000000}"/>
    <cellStyle name="Normalno 2 2 3 5" xfId="76" xr:uid="{00000000-0005-0000-0000-00002D000000}"/>
    <cellStyle name="Normalno 2 2 4" xfId="17" xr:uid="{00000000-0005-0000-0000-00002E000000}"/>
    <cellStyle name="Normalno 2 2 4 2" xfId="30" xr:uid="{00000000-0005-0000-0000-00002F000000}"/>
    <cellStyle name="Normalno 2 2 4 3" xfId="79" xr:uid="{00000000-0005-0000-0000-000030000000}"/>
    <cellStyle name="Normalno 2 2 5" xfId="23" xr:uid="{00000000-0005-0000-0000-000031000000}"/>
    <cellStyle name="Normalno 2 2 6" xfId="36" xr:uid="{00000000-0005-0000-0000-000032000000}"/>
    <cellStyle name="Normalno 2 2 7" xfId="72" xr:uid="{00000000-0005-0000-0000-000033000000}"/>
    <cellStyle name="Normalno 2 3" xfId="7" xr:uid="{00000000-0005-0000-0000-000034000000}"/>
    <cellStyle name="Normalno 2 3 2" xfId="18" xr:uid="{00000000-0005-0000-0000-000035000000}"/>
    <cellStyle name="Normalno 2 3 2 2" xfId="31" xr:uid="{00000000-0005-0000-0000-000036000000}"/>
    <cellStyle name="Normalno 2 3 2 3" xfId="80" xr:uid="{00000000-0005-0000-0000-000037000000}"/>
    <cellStyle name="Normalno 2 3 3" xfId="24" xr:uid="{00000000-0005-0000-0000-000038000000}"/>
    <cellStyle name="Normalno 2 3 4" xfId="37" xr:uid="{00000000-0005-0000-0000-000039000000}"/>
    <cellStyle name="Normalno 2 3 5" xfId="73" xr:uid="{00000000-0005-0000-0000-00003A000000}"/>
    <cellStyle name="Normalno 2 4" xfId="9" xr:uid="{00000000-0005-0000-0000-00003B000000}"/>
    <cellStyle name="Normalno 2 4 2" xfId="20" xr:uid="{00000000-0005-0000-0000-00003C000000}"/>
    <cellStyle name="Normalno 2 4 2 2" xfId="33" xr:uid="{00000000-0005-0000-0000-00003D000000}"/>
    <cellStyle name="Normalno 2 4 2 3" xfId="82" xr:uid="{00000000-0005-0000-0000-00003E000000}"/>
    <cellStyle name="Normalno 2 4 3" xfId="26" xr:uid="{00000000-0005-0000-0000-00003F000000}"/>
    <cellStyle name="Normalno 2 4 4" xfId="39" xr:uid="{00000000-0005-0000-0000-000040000000}"/>
    <cellStyle name="Normalno 2 4 5" xfId="75" xr:uid="{00000000-0005-0000-0000-000041000000}"/>
    <cellStyle name="Normalno 2 5" xfId="16" xr:uid="{00000000-0005-0000-0000-000042000000}"/>
    <cellStyle name="Normalno 2 5 2" xfId="29" xr:uid="{00000000-0005-0000-0000-000043000000}"/>
    <cellStyle name="Normalno 2 5 3" xfId="78" xr:uid="{00000000-0005-0000-0000-000044000000}"/>
    <cellStyle name="Normalno 2 6" xfId="22" xr:uid="{00000000-0005-0000-0000-000045000000}"/>
    <cellStyle name="Normalno 2 7" xfId="35" xr:uid="{00000000-0005-0000-0000-000046000000}"/>
    <cellStyle name="Normalno 2 8" xfId="71" xr:uid="{00000000-0005-0000-0000-000047000000}"/>
    <cellStyle name="Normalno 3" xfId="11" xr:uid="{00000000-0005-0000-0000-000048000000}"/>
    <cellStyle name="Normalno 4" xfId="15" xr:uid="{00000000-0005-0000-0000-000049000000}"/>
    <cellStyle name="Normalno 4 2" xfId="28" xr:uid="{00000000-0005-0000-0000-00004A000000}"/>
    <cellStyle name="Normalno 4 3" xfId="77" xr:uid="{00000000-0005-0000-0000-00004B000000}"/>
    <cellStyle name="Obično_0+443" xfId="2" xr:uid="{00000000-0005-0000-0000-00004C000000}"/>
    <cellStyle name="Percent 2" xfId="67" xr:uid="{00000000-0005-0000-0000-00004D000000}"/>
    <cellStyle name="Percent 2 10" xfId="68" xr:uid="{00000000-0005-0000-0000-00004E000000}"/>
    <cellStyle name="Percent 2 31" xfId="69" xr:uid="{00000000-0005-0000-0000-00004F000000}"/>
    <cellStyle name="Postotak 2" xfId="66" xr:uid="{00000000-0005-0000-0000-000050000000}"/>
    <cellStyle name="STAVKE" xfId="1" xr:uid="{00000000-0005-0000-0000-000051000000}"/>
    <cellStyle name="Ukupno" xfId="70" xr:uid="{00000000-0005-0000-0000-000052000000}"/>
    <cellStyle name="Zarez 2" xfId="14" xr:uid="{00000000-0005-0000-0000-00005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indexed="16"/>
    <pageSetUpPr fitToPage="1"/>
  </sheetPr>
  <dimension ref="A1:G412"/>
  <sheetViews>
    <sheetView tabSelected="1" view="pageBreakPreview" zoomScaleNormal="100" zoomScaleSheetLayoutView="100" workbookViewId="0">
      <pane ySplit="7" topLeftCell="A17" activePane="bottomLeft" state="frozen"/>
      <selection pane="bottomLeft" activeCell="D23" sqref="D23"/>
    </sheetView>
  </sheetViews>
  <sheetFormatPr defaultColWidth="8.88671875" defaultRowHeight="11.25"/>
  <cols>
    <col min="1" max="1" width="5.33203125" style="10" customWidth="1"/>
    <col min="2" max="2" width="6.77734375" style="10" customWidth="1"/>
    <col min="3" max="3" width="40.88671875" style="9" customWidth="1"/>
    <col min="4" max="4" width="5.77734375" style="11" customWidth="1"/>
    <col min="5" max="5" width="7.77734375" style="7" customWidth="1"/>
    <col min="6" max="6" width="6.77734375" style="12" customWidth="1"/>
    <col min="7" max="7" width="10.77734375" style="13" customWidth="1"/>
    <col min="8" max="16384" width="8.88671875" style="4"/>
  </cols>
  <sheetData>
    <row r="1" spans="1:7" ht="15" customHeight="1">
      <c r="A1" s="104" t="s">
        <v>148</v>
      </c>
      <c r="B1" s="1"/>
      <c r="C1" s="135" t="s">
        <v>149</v>
      </c>
      <c r="D1" s="134"/>
      <c r="E1" s="134"/>
      <c r="F1" s="134"/>
      <c r="G1" s="134"/>
    </row>
    <row r="2" spans="1:7" ht="15" customHeight="1">
      <c r="A2" s="104" t="s">
        <v>150</v>
      </c>
      <c r="B2" s="1"/>
      <c r="C2" s="184" t="s">
        <v>252</v>
      </c>
      <c r="D2" s="184"/>
      <c r="E2" s="184"/>
      <c r="F2" s="184"/>
      <c r="G2" s="184"/>
    </row>
    <row r="3" spans="1:7" ht="15" customHeight="1">
      <c r="A3" s="166" t="s">
        <v>151</v>
      </c>
      <c r="B3" s="1"/>
      <c r="C3" s="135" t="s">
        <v>462</v>
      </c>
      <c r="D3" s="1"/>
      <c r="E3" s="1"/>
      <c r="F3" s="1"/>
      <c r="G3" s="1"/>
    </row>
    <row r="4" spans="1:7" ht="15" customHeight="1">
      <c r="A4" s="166" t="s">
        <v>152</v>
      </c>
      <c r="B4" s="1"/>
      <c r="C4" s="135" t="s">
        <v>466</v>
      </c>
      <c r="D4" s="1"/>
      <c r="E4" s="1"/>
      <c r="F4" s="1"/>
      <c r="G4" s="1"/>
    </row>
    <row r="5" spans="1:7" s="5" customFormat="1" ht="15" customHeight="1">
      <c r="A5" s="135"/>
      <c r="B5" s="1"/>
      <c r="C5" s="135" t="s">
        <v>468</v>
      </c>
      <c r="D5" s="1"/>
      <c r="E5" s="1"/>
      <c r="F5" s="1"/>
      <c r="G5" s="1"/>
    </row>
    <row r="6" spans="1:7" s="5" customFormat="1" ht="12.75" customHeight="1" thickBot="1">
      <c r="A6" s="131"/>
      <c r="B6" s="131"/>
      <c r="C6" s="131"/>
      <c r="D6" s="131"/>
      <c r="E6" s="131"/>
      <c r="F6" s="131"/>
      <c r="G6" s="131"/>
    </row>
    <row r="7" spans="1:7" s="6" customFormat="1" ht="35.25" customHeight="1" thickBot="1">
      <c r="A7" s="19" t="s">
        <v>6</v>
      </c>
      <c r="B7" s="20" t="s">
        <v>7</v>
      </c>
      <c r="C7" s="21" t="s">
        <v>43</v>
      </c>
      <c r="D7" s="22" t="s">
        <v>8</v>
      </c>
      <c r="E7" s="22" t="s">
        <v>9</v>
      </c>
      <c r="F7" s="22" t="s">
        <v>189</v>
      </c>
      <c r="G7" s="23" t="s">
        <v>10</v>
      </c>
    </row>
    <row r="8" spans="1:7" ht="9" customHeight="1">
      <c r="A8" s="148"/>
      <c r="B8" s="24"/>
      <c r="C8" s="25"/>
      <c r="D8" s="26"/>
      <c r="E8" s="27"/>
      <c r="F8" s="28"/>
      <c r="G8" s="29"/>
    </row>
    <row r="9" spans="1:7" ht="12.75">
      <c r="A9" s="24"/>
      <c r="B9" s="24"/>
      <c r="C9" s="30"/>
      <c r="D9" s="26"/>
      <c r="E9" s="27"/>
      <c r="F9" s="28"/>
      <c r="G9" s="29"/>
    </row>
    <row r="10" spans="1:7" ht="38.25">
      <c r="A10" s="24"/>
      <c r="B10" s="24"/>
      <c r="C10" s="30" t="s">
        <v>51</v>
      </c>
      <c r="D10" s="26"/>
      <c r="E10" s="27"/>
      <c r="F10" s="28"/>
      <c r="G10" s="29"/>
    </row>
    <row r="11" spans="1:7" ht="38.25">
      <c r="A11" s="24"/>
      <c r="B11" s="24"/>
      <c r="C11" s="30" t="s">
        <v>87</v>
      </c>
      <c r="D11" s="26"/>
      <c r="E11" s="27"/>
      <c r="F11" s="28"/>
      <c r="G11" s="29"/>
    </row>
    <row r="12" spans="1:7" ht="51">
      <c r="A12" s="24"/>
      <c r="B12" s="24"/>
      <c r="C12" s="30" t="s">
        <v>123</v>
      </c>
      <c r="D12" s="26"/>
      <c r="E12" s="27"/>
      <c r="F12" s="28"/>
      <c r="G12" s="29"/>
    </row>
    <row r="13" spans="1:7" ht="76.5">
      <c r="A13" s="24"/>
      <c r="B13" s="24"/>
      <c r="C13" s="30" t="s">
        <v>67</v>
      </c>
      <c r="D13" s="26"/>
      <c r="E13" s="27"/>
      <c r="F13" s="28"/>
      <c r="G13" s="29"/>
    </row>
    <row r="14" spans="1:7" ht="51">
      <c r="A14" s="24"/>
      <c r="B14" s="24"/>
      <c r="C14" s="97" t="s">
        <v>124</v>
      </c>
      <c r="D14" s="26"/>
      <c r="E14" s="27"/>
      <c r="F14" s="28"/>
      <c r="G14" s="29"/>
    </row>
    <row r="15" spans="1:7" ht="38.25">
      <c r="A15" s="24"/>
      <c r="B15" s="24"/>
      <c r="C15" s="30" t="s">
        <v>92</v>
      </c>
      <c r="D15" s="26"/>
      <c r="E15" s="27"/>
      <c r="F15" s="28"/>
      <c r="G15" s="29"/>
    </row>
    <row r="16" spans="1:7" ht="144.94999999999999" customHeight="1">
      <c r="A16" s="24"/>
      <c r="B16" s="24"/>
      <c r="C16" s="30" t="s">
        <v>125</v>
      </c>
      <c r="D16" s="26"/>
      <c r="E16" s="27"/>
      <c r="F16" s="28"/>
      <c r="G16" s="29"/>
    </row>
    <row r="17" spans="1:7" ht="38.25">
      <c r="A17" s="24"/>
      <c r="B17" s="24"/>
      <c r="C17" s="30" t="s">
        <v>126</v>
      </c>
      <c r="D17" s="26"/>
      <c r="E17" s="27"/>
      <c r="F17" s="28"/>
      <c r="G17" s="29"/>
    </row>
    <row r="18" spans="1:7" ht="12.75">
      <c r="A18" s="24"/>
      <c r="B18" s="24"/>
      <c r="C18" s="30"/>
      <c r="D18" s="26"/>
      <c r="E18" s="27"/>
      <c r="F18" s="28"/>
      <c r="G18" s="29"/>
    </row>
    <row r="19" spans="1:7" s="8" customFormat="1" ht="11.25" customHeight="1">
      <c r="A19" s="31" t="s">
        <v>33</v>
      </c>
      <c r="B19" s="31"/>
      <c r="C19" s="32" t="s">
        <v>14</v>
      </c>
      <c r="D19" s="33"/>
      <c r="E19" s="34"/>
      <c r="F19" s="34"/>
      <c r="G19" s="35"/>
    </row>
    <row r="20" spans="1:7" ht="11.25" customHeight="1">
      <c r="A20" s="24"/>
      <c r="B20" s="24"/>
      <c r="C20" s="30"/>
      <c r="D20" s="36"/>
      <c r="E20" s="28"/>
      <c r="F20" s="28"/>
      <c r="G20" s="37"/>
    </row>
    <row r="21" spans="1:7" ht="12.75">
      <c r="A21" s="24"/>
      <c r="B21" s="38" t="s">
        <v>46</v>
      </c>
      <c r="C21" s="39" t="s">
        <v>47</v>
      </c>
      <c r="D21" s="26"/>
      <c r="E21" s="27"/>
      <c r="F21" s="28"/>
      <c r="G21" s="37"/>
    </row>
    <row r="22" spans="1:7" ht="12.75">
      <c r="A22" s="38" t="s">
        <v>48</v>
      </c>
      <c r="B22" s="38" t="s">
        <v>49</v>
      </c>
      <c r="C22" s="39" t="s">
        <v>50</v>
      </c>
      <c r="D22" s="26"/>
      <c r="E22" s="27"/>
      <c r="F22" s="28"/>
      <c r="G22" s="37"/>
    </row>
    <row r="23" spans="1:7" ht="105" customHeight="1">
      <c r="A23" s="38"/>
      <c r="B23" s="38"/>
      <c r="C23" s="30" t="s">
        <v>188</v>
      </c>
      <c r="D23" s="36"/>
      <c r="E23" s="28"/>
      <c r="F23" s="28"/>
      <c r="G23" s="155"/>
    </row>
    <row r="24" spans="1:7" ht="12.75">
      <c r="A24" s="38"/>
      <c r="B24" s="38"/>
      <c r="C24" s="30" t="s">
        <v>60</v>
      </c>
      <c r="D24" s="36"/>
      <c r="E24" s="28"/>
      <c r="F24" s="28"/>
      <c r="G24" s="155"/>
    </row>
    <row r="25" spans="1:7" ht="25.5">
      <c r="A25" s="40"/>
      <c r="B25" s="40"/>
      <c r="C25" s="133" t="s">
        <v>528</v>
      </c>
      <c r="D25" s="41" t="s">
        <v>89</v>
      </c>
      <c r="E25" s="42">
        <v>1278</v>
      </c>
      <c r="F25" s="42"/>
      <c r="G25" s="153">
        <f>F25*E25</f>
        <v>0</v>
      </c>
    </row>
    <row r="26" spans="1:7" ht="12.75">
      <c r="A26" s="38"/>
      <c r="B26" s="38"/>
      <c r="C26" s="39"/>
      <c r="D26" s="36"/>
      <c r="E26" s="28"/>
      <c r="F26" s="107"/>
      <c r="G26" s="155"/>
    </row>
    <row r="27" spans="1:7" ht="25.5">
      <c r="A27" s="96" t="s">
        <v>39</v>
      </c>
      <c r="B27" s="96" t="s">
        <v>79</v>
      </c>
      <c r="C27" s="97" t="s">
        <v>80</v>
      </c>
      <c r="D27" s="98"/>
      <c r="E27" s="99"/>
      <c r="F27" s="99"/>
      <c r="G27" s="157"/>
    </row>
    <row r="28" spans="1:7" ht="79.900000000000006" customHeight="1">
      <c r="A28" s="100"/>
      <c r="B28" s="100"/>
      <c r="C28" s="97" t="s">
        <v>190</v>
      </c>
      <c r="D28" s="98"/>
      <c r="E28" s="99"/>
      <c r="F28" s="99"/>
      <c r="G28" s="157"/>
    </row>
    <row r="29" spans="1:7" ht="12.75">
      <c r="A29" s="100"/>
      <c r="B29" s="100"/>
      <c r="C29" s="97" t="s">
        <v>60</v>
      </c>
      <c r="D29" s="98"/>
      <c r="E29" s="99"/>
      <c r="F29" s="99"/>
      <c r="G29" s="157"/>
    </row>
    <row r="30" spans="1:7" ht="12.75">
      <c r="A30" s="96" t="s">
        <v>112</v>
      </c>
      <c r="B30" s="100"/>
      <c r="C30" s="167" t="s">
        <v>192</v>
      </c>
      <c r="D30" s="36" t="s">
        <v>89</v>
      </c>
      <c r="E30" s="99">
        <v>17.5</v>
      </c>
      <c r="F30" s="99"/>
      <c r="G30" s="157">
        <f>E30*F30</f>
        <v>0</v>
      </c>
    </row>
    <row r="31" spans="1:7" ht="89.45" customHeight="1">
      <c r="A31" s="96" t="s">
        <v>311</v>
      </c>
      <c r="B31" s="100"/>
      <c r="C31" s="97" t="s">
        <v>290</v>
      </c>
      <c r="D31" s="98" t="s">
        <v>16</v>
      </c>
      <c r="E31" s="99">
        <v>1900</v>
      </c>
      <c r="F31" s="99"/>
      <c r="G31" s="157">
        <f>F31*E31</f>
        <v>0</v>
      </c>
    </row>
    <row r="32" spans="1:7" ht="90.6" customHeight="1">
      <c r="A32" s="96" t="s">
        <v>312</v>
      </c>
      <c r="B32" s="100"/>
      <c r="C32" s="97" t="s">
        <v>253</v>
      </c>
      <c r="D32" s="98" t="s">
        <v>52</v>
      </c>
      <c r="E32" s="99">
        <v>1500</v>
      </c>
      <c r="F32" s="99"/>
      <c r="G32" s="157">
        <f>F32*E32</f>
        <v>0</v>
      </c>
    </row>
    <row r="33" spans="1:7" ht="33.6" customHeight="1">
      <c r="A33" s="96" t="s">
        <v>193</v>
      </c>
      <c r="B33" s="100"/>
      <c r="C33" s="97" t="s">
        <v>249</v>
      </c>
      <c r="D33" s="98" t="s">
        <v>44</v>
      </c>
      <c r="E33" s="99">
        <v>5</v>
      </c>
      <c r="F33" s="99"/>
      <c r="G33" s="157">
        <f t="shared" ref="G33:G35" si="0">E33*F33</f>
        <v>0</v>
      </c>
    </row>
    <row r="34" spans="1:7" ht="100.15" customHeight="1">
      <c r="A34" s="96" t="s">
        <v>194</v>
      </c>
      <c r="B34" s="100"/>
      <c r="C34" s="167" t="s">
        <v>441</v>
      </c>
      <c r="D34" s="36" t="s">
        <v>44</v>
      </c>
      <c r="E34" s="99">
        <v>5</v>
      </c>
      <c r="F34" s="99"/>
      <c r="G34" s="157">
        <f t="shared" si="0"/>
        <v>0</v>
      </c>
    </row>
    <row r="35" spans="1:7" ht="105.6" customHeight="1">
      <c r="A35" s="96" t="s">
        <v>191</v>
      </c>
      <c r="B35" s="100"/>
      <c r="C35" s="167" t="s">
        <v>442</v>
      </c>
      <c r="D35" s="36" t="s">
        <v>44</v>
      </c>
      <c r="E35" s="99">
        <v>3</v>
      </c>
      <c r="F35" s="99"/>
      <c r="G35" s="157">
        <f t="shared" si="0"/>
        <v>0</v>
      </c>
    </row>
    <row r="36" spans="1:7" ht="91.9" customHeight="1">
      <c r="A36" s="96" t="s">
        <v>195</v>
      </c>
      <c r="B36" s="100"/>
      <c r="C36" s="167" t="s">
        <v>264</v>
      </c>
      <c r="D36" s="36"/>
      <c r="E36" s="99"/>
      <c r="F36" s="99"/>
      <c r="G36" s="157"/>
    </row>
    <row r="37" spans="1:7" ht="12.75">
      <c r="A37" s="96" t="s">
        <v>313</v>
      </c>
      <c r="B37" s="100"/>
      <c r="C37" s="170" t="s">
        <v>398</v>
      </c>
      <c r="D37" s="36" t="s">
        <v>89</v>
      </c>
      <c r="E37" s="99">
        <v>40</v>
      </c>
      <c r="F37" s="99"/>
      <c r="G37" s="157">
        <f t="shared" ref="G37" si="1">E37*F37</f>
        <v>0</v>
      </c>
    </row>
    <row r="38" spans="1:7" ht="12.75">
      <c r="A38" s="96" t="s">
        <v>314</v>
      </c>
      <c r="B38" s="100"/>
      <c r="C38" s="170" t="s">
        <v>443</v>
      </c>
      <c r="D38" s="36" t="s">
        <v>89</v>
      </c>
      <c r="E38" s="99">
        <v>120</v>
      </c>
      <c r="F38" s="99"/>
      <c r="G38" s="157">
        <f t="shared" ref="G38" si="2">E38*F38</f>
        <v>0</v>
      </c>
    </row>
    <row r="39" spans="1:7" ht="12.75">
      <c r="A39" s="96" t="s">
        <v>315</v>
      </c>
      <c r="B39" s="100"/>
      <c r="C39" s="170" t="s">
        <v>444</v>
      </c>
      <c r="D39" s="36" t="s">
        <v>89</v>
      </c>
      <c r="E39" s="99">
        <v>50</v>
      </c>
      <c r="F39" s="99"/>
      <c r="G39" s="157">
        <f t="shared" ref="G39" si="3">E39*F39</f>
        <v>0</v>
      </c>
    </row>
    <row r="40" spans="1:7" ht="174" customHeight="1">
      <c r="A40" s="96" t="s">
        <v>196</v>
      </c>
      <c r="B40" s="100"/>
      <c r="C40" s="172" t="s">
        <v>291</v>
      </c>
      <c r="D40" s="4"/>
      <c r="E40" s="4"/>
      <c r="F40" s="4"/>
      <c r="G40" s="4"/>
    </row>
    <row r="41" spans="1:7" ht="12.75">
      <c r="A41" s="96" t="s">
        <v>316</v>
      </c>
      <c r="B41" s="100"/>
      <c r="C41" s="172" t="s">
        <v>293</v>
      </c>
      <c r="D41" s="36" t="s">
        <v>44</v>
      </c>
      <c r="E41" s="99">
        <v>43</v>
      </c>
      <c r="F41" s="99"/>
      <c r="G41" s="157">
        <f t="shared" ref="G41" si="4">E41*F41</f>
        <v>0</v>
      </c>
    </row>
    <row r="42" spans="1:7" ht="12.75">
      <c r="A42" s="154" t="s">
        <v>317</v>
      </c>
      <c r="B42" s="132"/>
      <c r="C42" s="171" t="s">
        <v>292</v>
      </c>
      <c r="D42" s="41" t="s">
        <v>89</v>
      </c>
      <c r="E42" s="139">
        <v>85</v>
      </c>
      <c r="F42" s="139"/>
      <c r="G42" s="158">
        <f t="shared" ref="G42" si="5">E42*F42</f>
        <v>0</v>
      </c>
    </row>
    <row r="43" spans="1:7" ht="9.6" customHeight="1">
      <c r="A43" s="96"/>
      <c r="B43" s="100"/>
      <c r="C43" s="167"/>
      <c r="D43" s="36"/>
      <c r="E43" s="99"/>
      <c r="F43" s="99"/>
      <c r="G43" s="157"/>
    </row>
    <row r="44" spans="1:7" ht="12.75">
      <c r="A44" s="96" t="s">
        <v>175</v>
      </c>
      <c r="B44" s="100"/>
      <c r="C44" s="167" t="s">
        <v>257</v>
      </c>
      <c r="D44" s="36"/>
      <c r="E44" s="99"/>
      <c r="F44" s="99"/>
      <c r="G44" s="157"/>
    </row>
    <row r="45" spans="1:7" ht="74.45" customHeight="1">
      <c r="A45" s="96"/>
      <c r="B45" s="100"/>
      <c r="C45" s="167" t="s">
        <v>445</v>
      </c>
      <c r="D45" s="36"/>
      <c r="E45" s="99"/>
      <c r="F45" s="99"/>
      <c r="G45" s="157"/>
    </row>
    <row r="46" spans="1:7" ht="12.75">
      <c r="A46" s="96"/>
      <c r="B46" s="100"/>
      <c r="C46" s="167" t="s">
        <v>60</v>
      </c>
      <c r="D46" s="36"/>
      <c r="E46" s="99"/>
      <c r="F46" s="99"/>
      <c r="G46" s="157"/>
    </row>
    <row r="47" spans="1:7" ht="12.75">
      <c r="A47" s="154"/>
      <c r="B47" s="132"/>
      <c r="C47" s="168" t="s">
        <v>258</v>
      </c>
      <c r="D47" s="41" t="s">
        <v>44</v>
      </c>
      <c r="E47" s="139">
        <v>7</v>
      </c>
      <c r="F47" s="139"/>
      <c r="G47" s="158">
        <f t="shared" ref="G47" si="6">E47*F47</f>
        <v>0</v>
      </c>
    </row>
    <row r="48" spans="1:7" ht="8.4499999999999993" customHeight="1">
      <c r="A48" s="96"/>
      <c r="B48" s="100"/>
      <c r="C48" s="167"/>
      <c r="D48" s="36"/>
      <c r="E48" s="99"/>
      <c r="F48" s="99"/>
      <c r="G48" s="157"/>
    </row>
    <row r="49" spans="1:7" ht="12.75">
      <c r="A49" s="96" t="s">
        <v>121</v>
      </c>
      <c r="B49" s="100"/>
      <c r="C49" s="167" t="s">
        <v>260</v>
      </c>
      <c r="D49" s="36"/>
      <c r="E49" s="99"/>
      <c r="F49" s="99"/>
      <c r="G49" s="157"/>
    </row>
    <row r="50" spans="1:7" ht="118.15" customHeight="1">
      <c r="A50" s="96"/>
      <c r="B50" s="100"/>
      <c r="C50" s="167" t="s">
        <v>294</v>
      </c>
      <c r="D50" s="36"/>
      <c r="E50" s="99"/>
      <c r="F50" s="99"/>
      <c r="G50" s="157"/>
    </row>
    <row r="51" spans="1:7" ht="12.75">
      <c r="A51" s="96"/>
      <c r="B51" s="100"/>
      <c r="C51" s="167" t="s">
        <v>60</v>
      </c>
      <c r="D51" s="36"/>
      <c r="E51" s="99"/>
      <c r="F51" s="99"/>
      <c r="G51" s="157"/>
    </row>
    <row r="52" spans="1:7" ht="12.75">
      <c r="A52" s="154"/>
      <c r="B52" s="132"/>
      <c r="C52" s="168" t="s">
        <v>259</v>
      </c>
      <c r="D52" s="41" t="s">
        <v>44</v>
      </c>
      <c r="E52" s="139">
        <v>7</v>
      </c>
      <c r="F52" s="139"/>
      <c r="G52" s="158">
        <f t="shared" ref="G52" si="7">E52*F52</f>
        <v>0</v>
      </c>
    </row>
    <row r="53" spans="1:7" ht="12.75">
      <c r="A53" s="96"/>
      <c r="B53" s="100"/>
      <c r="C53" s="167"/>
      <c r="D53" s="36"/>
      <c r="E53" s="99"/>
      <c r="F53" s="99"/>
      <c r="G53" s="157"/>
    </row>
    <row r="54" spans="1:7" ht="12.75">
      <c r="A54" s="100" t="s">
        <v>318</v>
      </c>
      <c r="B54" s="100" t="s">
        <v>140</v>
      </c>
      <c r="C54" s="97" t="s">
        <v>141</v>
      </c>
      <c r="D54" s="98"/>
      <c r="E54" s="99"/>
      <c r="F54" s="99"/>
      <c r="G54" s="157"/>
    </row>
    <row r="55" spans="1:7" ht="42" customHeight="1">
      <c r="A55" s="100"/>
      <c r="B55" s="100"/>
      <c r="C55" s="97" t="s">
        <v>142</v>
      </c>
      <c r="D55" s="98"/>
      <c r="E55" s="99"/>
      <c r="F55" s="99"/>
      <c r="G55" s="157"/>
    </row>
    <row r="56" spans="1:7" ht="25.5">
      <c r="A56" s="100"/>
      <c r="B56" s="100"/>
      <c r="C56" s="97" t="s">
        <v>143</v>
      </c>
      <c r="D56" s="98"/>
      <c r="E56" s="99"/>
      <c r="F56" s="99"/>
      <c r="G56" s="157"/>
    </row>
    <row r="57" spans="1:7" ht="81" customHeight="1">
      <c r="A57" s="100" t="s">
        <v>235</v>
      </c>
      <c r="B57" s="100"/>
      <c r="C57" s="97" t="s">
        <v>254</v>
      </c>
      <c r="D57" s="98" t="s">
        <v>52</v>
      </c>
      <c r="E57" s="99">
        <v>115</v>
      </c>
      <c r="F57" s="99"/>
      <c r="G57" s="157">
        <f t="shared" ref="G57:G63" si="8">F57*E57</f>
        <v>0</v>
      </c>
    </row>
    <row r="58" spans="1:7" ht="116.45" customHeight="1">
      <c r="A58" s="100" t="s">
        <v>236</v>
      </c>
      <c r="B58" s="100"/>
      <c r="C58" s="97" t="s">
        <v>446</v>
      </c>
      <c r="D58" s="98" t="s">
        <v>44</v>
      </c>
      <c r="E58" s="99">
        <v>26</v>
      </c>
      <c r="F58" s="99"/>
      <c r="G58" s="157">
        <f t="shared" si="8"/>
        <v>0</v>
      </c>
    </row>
    <row r="59" spans="1:7" ht="344.25">
      <c r="A59" s="100" t="s">
        <v>319</v>
      </c>
      <c r="B59" s="100"/>
      <c r="C59" s="97" t="s">
        <v>256</v>
      </c>
      <c r="D59" s="98" t="s">
        <v>44</v>
      </c>
      <c r="E59" s="99">
        <v>5</v>
      </c>
      <c r="F59" s="99"/>
      <c r="G59" s="157">
        <f t="shared" si="8"/>
        <v>0</v>
      </c>
    </row>
    <row r="60" spans="1:7" ht="116.45" customHeight="1">
      <c r="A60" s="100" t="s">
        <v>320</v>
      </c>
      <c r="B60" s="100"/>
      <c r="C60" s="97" t="s">
        <v>447</v>
      </c>
      <c r="D60" s="98" t="s">
        <v>44</v>
      </c>
      <c r="E60" s="99">
        <v>1</v>
      </c>
      <c r="F60" s="99"/>
      <c r="G60" s="157">
        <f t="shared" si="8"/>
        <v>0</v>
      </c>
    </row>
    <row r="61" spans="1:7" ht="71.45" customHeight="1">
      <c r="A61" s="100" t="s">
        <v>321</v>
      </c>
      <c r="B61" s="100"/>
      <c r="C61" s="97" t="s">
        <v>144</v>
      </c>
      <c r="D61" s="98" t="s">
        <v>44</v>
      </c>
      <c r="E61" s="99">
        <v>9</v>
      </c>
      <c r="F61" s="99"/>
      <c r="G61" s="157">
        <f t="shared" si="8"/>
        <v>0</v>
      </c>
    </row>
    <row r="62" spans="1:7" ht="68.099999999999994" customHeight="1">
      <c r="A62" s="100" t="s">
        <v>322</v>
      </c>
      <c r="B62" s="100"/>
      <c r="C62" s="97" t="s">
        <v>255</v>
      </c>
      <c r="D62" s="98" t="s">
        <v>44</v>
      </c>
      <c r="E62" s="99">
        <v>1</v>
      </c>
      <c r="F62" s="99"/>
      <c r="G62" s="157">
        <f t="shared" si="8"/>
        <v>0</v>
      </c>
    </row>
    <row r="63" spans="1:7" ht="54.95" customHeight="1">
      <c r="A63" s="132" t="s">
        <v>323</v>
      </c>
      <c r="B63" s="132"/>
      <c r="C63" s="140" t="s">
        <v>251</v>
      </c>
      <c r="D63" s="138" t="s">
        <v>44</v>
      </c>
      <c r="E63" s="139">
        <v>1</v>
      </c>
      <c r="F63" s="139"/>
      <c r="G63" s="158">
        <f t="shared" si="8"/>
        <v>0</v>
      </c>
    </row>
    <row r="64" spans="1:7" ht="12.75">
      <c r="A64" s="100"/>
      <c r="B64" s="100"/>
      <c r="C64" s="97"/>
      <c r="D64" s="98"/>
      <c r="E64" s="99"/>
      <c r="F64" s="99"/>
      <c r="G64" s="157"/>
    </row>
    <row r="65" spans="1:7" ht="12.75">
      <c r="A65" s="100" t="s">
        <v>324</v>
      </c>
      <c r="B65" s="100"/>
      <c r="C65" s="97" t="s">
        <v>166</v>
      </c>
      <c r="D65" s="98"/>
      <c r="E65" s="99"/>
      <c r="F65" s="99"/>
      <c r="G65" s="157"/>
    </row>
    <row r="66" spans="1:7" ht="42" customHeight="1">
      <c r="A66" s="100" t="s">
        <v>325</v>
      </c>
      <c r="B66" s="100"/>
      <c r="C66" s="97" t="s">
        <v>262</v>
      </c>
      <c r="D66" s="98" t="s">
        <v>52</v>
      </c>
      <c r="E66" s="99">
        <v>15</v>
      </c>
      <c r="F66" s="99"/>
      <c r="G66" s="157">
        <f>F66*E66</f>
        <v>0</v>
      </c>
    </row>
    <row r="67" spans="1:7" ht="25.5">
      <c r="A67" s="100" t="s">
        <v>326</v>
      </c>
      <c r="B67" s="100"/>
      <c r="C67" s="97" t="s">
        <v>197</v>
      </c>
      <c r="D67" s="98"/>
      <c r="E67" s="99"/>
      <c r="F67" s="99"/>
      <c r="G67" s="157"/>
    </row>
    <row r="68" spans="1:7" ht="12.75">
      <c r="A68" s="100"/>
      <c r="B68" s="100"/>
      <c r="C68" s="156" t="s">
        <v>261</v>
      </c>
      <c r="D68" s="98" t="s">
        <v>52</v>
      </c>
      <c r="E68" s="99">
        <v>175</v>
      </c>
      <c r="F68" s="99"/>
      <c r="G68" s="157">
        <f t="shared" ref="G68:G72" si="9">F68*E68</f>
        <v>0</v>
      </c>
    </row>
    <row r="69" spans="1:7" ht="54.95" customHeight="1">
      <c r="A69" s="100" t="s">
        <v>448</v>
      </c>
      <c r="B69" s="100"/>
      <c r="C69" s="97" t="s">
        <v>245</v>
      </c>
      <c r="D69" s="98" t="s">
        <v>44</v>
      </c>
      <c r="E69" s="99">
        <v>6</v>
      </c>
      <c r="F69" s="99"/>
      <c r="G69" s="157">
        <f t="shared" si="9"/>
        <v>0</v>
      </c>
    </row>
    <row r="70" spans="1:7" ht="25.5">
      <c r="A70" s="100" t="s">
        <v>474</v>
      </c>
      <c r="B70" s="100"/>
      <c r="C70" s="97" t="s">
        <v>298</v>
      </c>
      <c r="D70" s="98" t="s">
        <v>52</v>
      </c>
      <c r="E70" s="99">
        <v>25</v>
      </c>
      <c r="F70" s="99"/>
      <c r="G70" s="157">
        <f t="shared" si="9"/>
        <v>0</v>
      </c>
    </row>
    <row r="71" spans="1:7" ht="25.5">
      <c r="A71" s="100" t="s">
        <v>475</v>
      </c>
      <c r="B71" s="100"/>
      <c r="C71" s="97" t="s">
        <v>263</v>
      </c>
      <c r="D71" s="98" t="s">
        <v>89</v>
      </c>
      <c r="E71" s="99">
        <v>700</v>
      </c>
      <c r="F71" s="99"/>
      <c r="G71" s="157">
        <f t="shared" si="9"/>
        <v>0</v>
      </c>
    </row>
    <row r="72" spans="1:7" ht="12.75">
      <c r="A72" s="100" t="s">
        <v>476</v>
      </c>
      <c r="B72" s="100"/>
      <c r="C72" s="97" t="s">
        <v>145</v>
      </c>
      <c r="D72" s="98" t="s">
        <v>52</v>
      </c>
      <c r="E72" s="99">
        <v>52.5</v>
      </c>
      <c r="F72" s="99"/>
      <c r="G72" s="157">
        <f t="shared" si="9"/>
        <v>0</v>
      </c>
    </row>
    <row r="73" spans="1:7" ht="38.25">
      <c r="A73" s="100" t="s">
        <v>477</v>
      </c>
      <c r="B73" s="100"/>
      <c r="C73" s="97" t="s">
        <v>171</v>
      </c>
      <c r="D73" s="98" t="s">
        <v>52</v>
      </c>
      <c r="E73" s="99">
        <v>35</v>
      </c>
      <c r="F73" s="99"/>
      <c r="G73" s="157">
        <f t="shared" ref="G73" si="10">F73*E73</f>
        <v>0</v>
      </c>
    </row>
    <row r="74" spans="1:7" ht="25.5">
      <c r="A74" s="100" t="s">
        <v>478</v>
      </c>
      <c r="B74" s="100"/>
      <c r="C74" s="97" t="s">
        <v>146</v>
      </c>
      <c r="D74" s="98"/>
      <c r="E74" s="99"/>
      <c r="F74" s="99"/>
      <c r="G74" s="157"/>
    </row>
    <row r="75" spans="1:7" ht="12.75">
      <c r="A75" s="4"/>
      <c r="B75" s="100"/>
      <c r="C75" s="97" t="s">
        <v>167</v>
      </c>
      <c r="D75" s="98" t="s">
        <v>89</v>
      </c>
      <c r="E75" s="99">
        <v>290</v>
      </c>
      <c r="F75" s="99"/>
      <c r="G75" s="157">
        <f>F75*E75</f>
        <v>0</v>
      </c>
    </row>
    <row r="76" spans="1:7" ht="51">
      <c r="A76" s="100" t="s">
        <v>479</v>
      </c>
      <c r="B76" s="100"/>
      <c r="C76" s="97" t="s">
        <v>168</v>
      </c>
      <c r="D76" s="98" t="s">
        <v>52</v>
      </c>
      <c r="E76" s="99">
        <f>E68-E72-E70</f>
        <v>97.5</v>
      </c>
      <c r="F76" s="99"/>
      <c r="G76" s="157">
        <f>F76*E76</f>
        <v>0</v>
      </c>
    </row>
    <row r="77" spans="1:7" ht="38.25">
      <c r="A77" s="100" t="s">
        <v>480</v>
      </c>
      <c r="B77" s="100"/>
      <c r="C77" s="97" t="s">
        <v>169</v>
      </c>
      <c r="D77" s="98" t="s">
        <v>44</v>
      </c>
      <c r="E77" s="99">
        <f>E69</f>
        <v>6</v>
      </c>
      <c r="F77" s="99"/>
      <c r="G77" s="157">
        <f>F77*E77</f>
        <v>0</v>
      </c>
    </row>
    <row r="78" spans="1:7" ht="68.099999999999994" customHeight="1">
      <c r="A78" s="100" t="s">
        <v>481</v>
      </c>
      <c r="B78" s="100"/>
      <c r="C78" s="97" t="s">
        <v>170</v>
      </c>
      <c r="D78" s="98" t="s">
        <v>44</v>
      </c>
      <c r="E78" s="99">
        <v>6</v>
      </c>
      <c r="F78" s="99"/>
      <c r="G78" s="157">
        <f>F78*E78</f>
        <v>0</v>
      </c>
    </row>
    <row r="79" spans="1:7" ht="41.1" customHeight="1">
      <c r="A79" s="132" t="s">
        <v>482</v>
      </c>
      <c r="B79" s="132"/>
      <c r="C79" s="140" t="s">
        <v>147</v>
      </c>
      <c r="D79" s="138" t="s">
        <v>89</v>
      </c>
      <c r="E79" s="139">
        <v>290</v>
      </c>
      <c r="F79" s="139"/>
      <c r="G79" s="158">
        <f>F79*E79</f>
        <v>0</v>
      </c>
    </row>
    <row r="80" spans="1:7" ht="12.75">
      <c r="A80" s="100"/>
      <c r="B80" s="100"/>
      <c r="C80" s="97"/>
      <c r="D80" s="98"/>
      <c r="E80" s="99"/>
      <c r="F80" s="99"/>
      <c r="G80" s="157"/>
    </row>
    <row r="81" spans="1:7" ht="12.75">
      <c r="A81" s="100" t="s">
        <v>327</v>
      </c>
      <c r="B81" s="100"/>
      <c r="C81" s="97" t="s">
        <v>234</v>
      </c>
      <c r="D81" s="98"/>
      <c r="E81" s="99"/>
      <c r="F81" s="99"/>
      <c r="G81" s="157"/>
    </row>
    <row r="82" spans="1:7" ht="38.25">
      <c r="A82" s="100" t="s">
        <v>328</v>
      </c>
      <c r="B82" s="100"/>
      <c r="C82" s="97" t="s">
        <v>295</v>
      </c>
      <c r="D82" s="98" t="s">
        <v>52</v>
      </c>
      <c r="E82" s="99">
        <v>15</v>
      </c>
      <c r="F82" s="99"/>
      <c r="G82" s="157">
        <f>F82*E82</f>
        <v>0</v>
      </c>
    </row>
    <row r="83" spans="1:7" ht="25.5">
      <c r="A83" s="100" t="s">
        <v>329</v>
      </c>
      <c r="B83" s="100"/>
      <c r="C83" s="97" t="s">
        <v>296</v>
      </c>
      <c r="D83" s="98"/>
      <c r="E83" s="99"/>
      <c r="F83" s="99"/>
      <c r="G83" s="157"/>
    </row>
    <row r="84" spans="1:7" ht="12.75">
      <c r="A84" s="100"/>
      <c r="B84" s="100"/>
      <c r="C84" s="156" t="s">
        <v>297</v>
      </c>
      <c r="D84" s="98" t="s">
        <v>52</v>
      </c>
      <c r="E84" s="99">
        <v>120</v>
      </c>
      <c r="F84" s="99"/>
      <c r="G84" s="157">
        <f t="shared" ref="G84:G85" si="11">F84*E84</f>
        <v>0</v>
      </c>
    </row>
    <row r="85" spans="1:7" ht="25.5">
      <c r="A85" s="100" t="s">
        <v>330</v>
      </c>
      <c r="B85" s="100"/>
      <c r="C85" s="97" t="s">
        <v>299</v>
      </c>
      <c r="D85" s="98" t="s">
        <v>52</v>
      </c>
      <c r="E85" s="99">
        <v>10</v>
      </c>
      <c r="F85" s="99"/>
      <c r="G85" s="157">
        <f t="shared" si="11"/>
        <v>0</v>
      </c>
    </row>
    <row r="86" spans="1:7" ht="25.5">
      <c r="A86" s="100" t="s">
        <v>331</v>
      </c>
      <c r="B86" s="100"/>
      <c r="C86" s="97" t="s">
        <v>146</v>
      </c>
      <c r="D86" s="98"/>
      <c r="E86" s="99"/>
      <c r="F86" s="99"/>
      <c r="G86" s="157"/>
    </row>
    <row r="87" spans="1:7" ht="12.75">
      <c r="A87" s="4"/>
      <c r="B87" s="100"/>
      <c r="C87" s="97" t="s">
        <v>302</v>
      </c>
      <c r="D87" s="98" t="s">
        <v>89</v>
      </c>
      <c r="E87" s="99">
        <v>200</v>
      </c>
      <c r="F87" s="99"/>
      <c r="G87" s="157">
        <f>F87*E87</f>
        <v>0</v>
      </c>
    </row>
    <row r="88" spans="1:7" ht="25.5">
      <c r="A88" s="38" t="s">
        <v>304</v>
      </c>
      <c r="B88" s="38"/>
      <c r="C88" s="30" t="s">
        <v>300</v>
      </c>
      <c r="D88" s="36" t="s">
        <v>52</v>
      </c>
      <c r="E88" s="28">
        <v>30</v>
      </c>
      <c r="F88" s="28"/>
      <c r="G88" s="155">
        <f>E88*F88</f>
        <v>0</v>
      </c>
    </row>
    <row r="89" spans="1:7" ht="76.5">
      <c r="A89" s="38" t="s">
        <v>332</v>
      </c>
      <c r="B89" s="38"/>
      <c r="C89" s="30" t="s">
        <v>459</v>
      </c>
      <c r="D89" s="36"/>
      <c r="E89" s="28"/>
      <c r="F89" s="28"/>
      <c r="G89" s="155"/>
    </row>
    <row r="90" spans="1:7" ht="25.5">
      <c r="A90" s="40"/>
      <c r="B90" s="40"/>
      <c r="C90" s="43" t="s">
        <v>305</v>
      </c>
      <c r="D90" s="41" t="s">
        <v>52</v>
      </c>
      <c r="E90" s="42">
        <f>E84-E85-E88</f>
        <v>80</v>
      </c>
      <c r="F90" s="42"/>
      <c r="G90" s="153">
        <f>E90*F90</f>
        <v>0</v>
      </c>
    </row>
    <row r="91" spans="1:7" ht="12.75">
      <c r="A91" s="100"/>
      <c r="B91" s="100"/>
      <c r="C91" s="97"/>
      <c r="D91" s="98"/>
      <c r="E91" s="99"/>
      <c r="F91" s="99"/>
      <c r="G91" s="157"/>
    </row>
    <row r="92" spans="1:7" ht="12.75">
      <c r="A92" s="100" t="s">
        <v>333</v>
      </c>
      <c r="B92" s="100"/>
      <c r="C92" s="97" t="s">
        <v>301</v>
      </c>
      <c r="D92" s="98"/>
      <c r="E92" s="99"/>
      <c r="F92" s="99"/>
      <c r="G92" s="157"/>
    </row>
    <row r="93" spans="1:7" ht="38.25">
      <c r="A93" s="100" t="s">
        <v>334</v>
      </c>
      <c r="B93" s="100"/>
      <c r="C93" s="97" t="s">
        <v>339</v>
      </c>
      <c r="D93" s="98" t="s">
        <v>52</v>
      </c>
      <c r="E93" s="99">
        <v>20</v>
      </c>
      <c r="F93" s="99"/>
      <c r="G93" s="157">
        <f>F93*E93</f>
        <v>0</v>
      </c>
    </row>
    <row r="94" spans="1:7" ht="51">
      <c r="A94" s="100" t="s">
        <v>335</v>
      </c>
      <c r="B94" s="100"/>
      <c r="C94" s="97" t="s">
        <v>307</v>
      </c>
      <c r="D94" s="98"/>
      <c r="E94" s="99"/>
      <c r="F94" s="99"/>
      <c r="G94" s="157"/>
    </row>
    <row r="95" spans="1:7" ht="12.75">
      <c r="A95" s="100"/>
      <c r="B95" s="100"/>
      <c r="C95" s="156" t="s">
        <v>303</v>
      </c>
      <c r="D95" s="98" t="s">
        <v>52</v>
      </c>
      <c r="E95" s="99">
        <v>1100</v>
      </c>
      <c r="F95" s="99"/>
      <c r="G95" s="157">
        <f t="shared" ref="G95:G96" si="12">F95*E95</f>
        <v>0</v>
      </c>
    </row>
    <row r="96" spans="1:7" ht="45" customHeight="1">
      <c r="A96" s="100" t="s">
        <v>336</v>
      </c>
      <c r="B96" s="100"/>
      <c r="C96" s="97" t="s">
        <v>308</v>
      </c>
      <c r="D96" s="98" t="s">
        <v>52</v>
      </c>
      <c r="E96" s="99">
        <v>90</v>
      </c>
      <c r="F96" s="99"/>
      <c r="G96" s="157">
        <f t="shared" si="12"/>
        <v>0</v>
      </c>
    </row>
    <row r="97" spans="1:7" ht="85.15" customHeight="1">
      <c r="A97" s="100" t="s">
        <v>337</v>
      </c>
      <c r="C97" s="97" t="s">
        <v>521</v>
      </c>
      <c r="D97" s="98"/>
      <c r="E97" s="99"/>
      <c r="F97" s="99"/>
      <c r="G97" s="157"/>
    </row>
    <row r="98" spans="1:7" ht="12.75">
      <c r="A98" s="100" t="s">
        <v>483</v>
      </c>
      <c r="C98" s="156" t="s">
        <v>309</v>
      </c>
      <c r="D98" s="98" t="s">
        <v>89</v>
      </c>
      <c r="E98" s="99">
        <v>345</v>
      </c>
      <c r="F98" s="99"/>
      <c r="G98" s="157">
        <f t="shared" ref="G98:G104" si="13">F98*E98</f>
        <v>0</v>
      </c>
    </row>
    <row r="99" spans="1:7" ht="12.75">
      <c r="A99" s="100" t="s">
        <v>484</v>
      </c>
      <c r="B99" s="100"/>
      <c r="C99" s="156" t="s">
        <v>310</v>
      </c>
      <c r="D99" s="98" t="s">
        <v>89</v>
      </c>
      <c r="E99" s="99">
        <v>785</v>
      </c>
      <c r="F99" s="99"/>
      <c r="G99" s="157">
        <f t="shared" si="13"/>
        <v>0</v>
      </c>
    </row>
    <row r="100" spans="1:7" ht="76.5">
      <c r="A100" s="100" t="s">
        <v>338</v>
      </c>
      <c r="B100" s="100"/>
      <c r="C100" s="97" t="s">
        <v>522</v>
      </c>
      <c r="D100" s="98" t="s">
        <v>44</v>
      </c>
      <c r="E100" s="99">
        <v>15</v>
      </c>
      <c r="F100" s="99"/>
      <c r="G100" s="157">
        <f t="shared" si="13"/>
        <v>0</v>
      </c>
    </row>
    <row r="101" spans="1:7" ht="76.5">
      <c r="A101" s="100" t="s">
        <v>399</v>
      </c>
      <c r="B101" s="100"/>
      <c r="C101" s="97" t="s">
        <v>523</v>
      </c>
      <c r="D101" s="98" t="s">
        <v>44</v>
      </c>
      <c r="E101" s="99">
        <v>22</v>
      </c>
      <c r="F101" s="99"/>
      <c r="G101" s="157">
        <f t="shared" si="13"/>
        <v>0</v>
      </c>
    </row>
    <row r="102" spans="1:7" ht="63" customHeight="1">
      <c r="A102" s="100" t="s">
        <v>485</v>
      </c>
      <c r="B102" s="100"/>
      <c r="C102" s="97" t="s">
        <v>524</v>
      </c>
      <c r="D102" s="98" t="s">
        <v>44</v>
      </c>
      <c r="E102" s="99">
        <f>E100+E101</f>
        <v>37</v>
      </c>
      <c r="F102" s="99"/>
      <c r="G102" s="157">
        <f t="shared" si="13"/>
        <v>0</v>
      </c>
    </row>
    <row r="103" spans="1:7" ht="76.900000000000006" customHeight="1">
      <c r="A103" s="100" t="s">
        <v>486</v>
      </c>
      <c r="B103" s="100"/>
      <c r="C103" s="97" t="s">
        <v>525</v>
      </c>
      <c r="D103" s="98" t="s">
        <v>44</v>
      </c>
      <c r="E103" s="99">
        <v>1</v>
      </c>
      <c r="F103" s="99"/>
      <c r="G103" s="157">
        <f t="shared" si="13"/>
        <v>0</v>
      </c>
    </row>
    <row r="104" spans="1:7" ht="75" customHeight="1">
      <c r="A104" s="100" t="s">
        <v>487</v>
      </c>
      <c r="B104" s="100"/>
      <c r="C104" s="97" t="s">
        <v>526</v>
      </c>
      <c r="D104" s="98" t="s">
        <v>89</v>
      </c>
      <c r="E104" s="99">
        <v>1685</v>
      </c>
      <c r="F104" s="99"/>
      <c r="G104" s="157">
        <f t="shared" si="13"/>
        <v>0</v>
      </c>
    </row>
    <row r="105" spans="1:7" ht="58.9" customHeight="1">
      <c r="A105" s="100" t="s">
        <v>488</v>
      </c>
      <c r="B105" s="100"/>
      <c r="C105" s="97" t="s">
        <v>449</v>
      </c>
      <c r="D105" s="98" t="s">
        <v>52</v>
      </c>
      <c r="E105" s="99">
        <v>300</v>
      </c>
      <c r="F105" s="99"/>
      <c r="G105" s="157">
        <f>E105*F105</f>
        <v>0</v>
      </c>
    </row>
    <row r="106" spans="1:7" ht="64.900000000000006" customHeight="1">
      <c r="A106" s="100" t="s">
        <v>489</v>
      </c>
      <c r="B106" s="100"/>
      <c r="C106" s="97" t="s">
        <v>527</v>
      </c>
      <c r="D106" s="98" t="s">
        <v>89</v>
      </c>
      <c r="E106" s="99">
        <v>1685</v>
      </c>
      <c r="F106" s="99"/>
      <c r="G106" s="157">
        <f>F106*E106</f>
        <v>0</v>
      </c>
    </row>
    <row r="107" spans="1:7" ht="76.5">
      <c r="A107" s="100" t="s">
        <v>490</v>
      </c>
      <c r="B107" s="100"/>
      <c r="C107" s="97" t="s">
        <v>460</v>
      </c>
      <c r="D107" s="98"/>
      <c r="E107" s="99"/>
      <c r="F107" s="99"/>
      <c r="G107" s="157"/>
    </row>
    <row r="108" spans="1:7" ht="38.25">
      <c r="A108" s="100"/>
      <c r="B108" s="100"/>
      <c r="C108" s="97" t="s">
        <v>512</v>
      </c>
      <c r="D108" s="98" t="s">
        <v>52</v>
      </c>
      <c r="E108" s="99">
        <v>600</v>
      </c>
      <c r="F108" s="99"/>
      <c r="G108" s="157">
        <f>E108*F108</f>
        <v>0</v>
      </c>
    </row>
    <row r="109" spans="1:7" ht="25.5">
      <c r="A109" s="132" t="s">
        <v>491</v>
      </c>
      <c r="B109" s="132"/>
      <c r="C109" s="140" t="s">
        <v>306</v>
      </c>
      <c r="D109" s="138" t="s">
        <v>52</v>
      </c>
      <c r="E109" s="139">
        <v>600</v>
      </c>
      <c r="F109" s="139"/>
      <c r="G109" s="158">
        <f>E109*F109</f>
        <v>0</v>
      </c>
    </row>
    <row r="110" spans="1:7" ht="12.75">
      <c r="A110" s="100"/>
      <c r="B110" s="100"/>
      <c r="C110" s="97"/>
      <c r="D110" s="98"/>
      <c r="E110" s="99"/>
      <c r="F110" s="99"/>
      <c r="G110" s="157"/>
    </row>
    <row r="111" spans="1:7" s="6" customFormat="1" ht="12.75" customHeight="1">
      <c r="A111" s="44"/>
      <c r="B111" s="44"/>
      <c r="C111" s="32" t="s">
        <v>225</v>
      </c>
      <c r="D111" s="45"/>
      <c r="E111" s="46"/>
      <c r="F111" s="46"/>
      <c r="G111" s="159">
        <f>SUM(G23:G110)</f>
        <v>0</v>
      </c>
    </row>
    <row r="112" spans="1:7" s="6" customFormat="1" ht="11.25" customHeight="1">
      <c r="A112" s="47"/>
      <c r="B112" s="47"/>
      <c r="C112" s="48"/>
      <c r="D112" s="49"/>
      <c r="E112" s="50"/>
      <c r="F112" s="50"/>
      <c r="G112" s="160"/>
    </row>
    <row r="113" spans="1:7" s="6" customFormat="1" ht="11.25" customHeight="1">
      <c r="A113" s="47"/>
      <c r="B113" s="47"/>
      <c r="C113" s="48"/>
      <c r="D113" s="49"/>
      <c r="E113" s="50"/>
      <c r="F113" s="50"/>
      <c r="G113" s="160"/>
    </row>
    <row r="114" spans="1:7" s="8" customFormat="1" ht="12.75">
      <c r="A114" s="44" t="s">
        <v>34</v>
      </c>
      <c r="B114" s="44"/>
      <c r="C114" s="32" t="s">
        <v>13</v>
      </c>
      <c r="D114" s="45"/>
      <c r="E114" s="46"/>
      <c r="F114" s="46"/>
      <c r="G114" s="159"/>
    </row>
    <row r="115" spans="1:7" ht="12.75">
      <c r="A115" s="38"/>
      <c r="B115" s="38"/>
      <c r="C115" s="30"/>
      <c r="D115" s="36"/>
      <c r="E115" s="28"/>
      <c r="F115" s="28"/>
      <c r="G115" s="155"/>
    </row>
    <row r="116" spans="1:7" ht="12.75">
      <c r="A116" s="38" t="s">
        <v>35</v>
      </c>
      <c r="B116" s="38" t="s">
        <v>127</v>
      </c>
      <c r="C116" s="30" t="s">
        <v>93</v>
      </c>
      <c r="D116" s="36"/>
      <c r="E116" s="28"/>
      <c r="F116" s="28"/>
      <c r="G116" s="155"/>
    </row>
    <row r="117" spans="1:7" ht="95.1" customHeight="1">
      <c r="A117" s="38"/>
      <c r="C117" s="30" t="s">
        <v>104</v>
      </c>
      <c r="D117" s="36"/>
      <c r="E117" s="28"/>
      <c r="F117" s="28"/>
      <c r="G117" s="155"/>
    </row>
    <row r="118" spans="1:7" ht="13.5" customHeight="1">
      <c r="A118" s="38"/>
      <c r="C118" s="30" t="s">
        <v>60</v>
      </c>
      <c r="D118" s="36"/>
      <c r="E118" s="28"/>
      <c r="F118" s="28"/>
      <c r="G118" s="155"/>
    </row>
    <row r="119" spans="1:7" ht="13.5" customHeight="1">
      <c r="A119" s="38"/>
      <c r="C119" s="30" t="s">
        <v>94</v>
      </c>
      <c r="D119" s="4"/>
      <c r="E119" s="4"/>
      <c r="F119" s="4"/>
      <c r="G119" s="161"/>
    </row>
    <row r="120" spans="1:7" ht="13.5" customHeight="1">
      <c r="A120" s="38"/>
      <c r="C120" s="156" t="s">
        <v>97</v>
      </c>
      <c r="D120" s="4"/>
      <c r="E120" s="4"/>
      <c r="F120" s="4"/>
      <c r="G120" s="161"/>
    </row>
    <row r="121" spans="1:7" ht="13.5" customHeight="1">
      <c r="A121" s="38" t="s">
        <v>154</v>
      </c>
      <c r="C121" s="118" t="s">
        <v>128</v>
      </c>
      <c r="D121" s="98" t="s">
        <v>52</v>
      </c>
      <c r="E121" s="99">
        <v>4250</v>
      </c>
      <c r="F121" s="99"/>
      <c r="G121" s="157">
        <f>E121*F121</f>
        <v>0</v>
      </c>
    </row>
    <row r="122" spans="1:7" ht="13.5" customHeight="1">
      <c r="A122" s="40" t="s">
        <v>155</v>
      </c>
      <c r="B122" s="142"/>
      <c r="C122" s="133" t="s">
        <v>129</v>
      </c>
      <c r="D122" s="138" t="s">
        <v>52</v>
      </c>
      <c r="E122" s="139">
        <v>1000</v>
      </c>
      <c r="F122" s="139"/>
      <c r="G122" s="158">
        <f>E122*F122</f>
        <v>0</v>
      </c>
    </row>
    <row r="123" spans="1:7" ht="13.5" customHeight="1">
      <c r="A123" s="38"/>
      <c r="C123" s="118"/>
      <c r="D123" s="98"/>
      <c r="E123" s="99"/>
      <c r="F123" s="99"/>
      <c r="G123" s="157"/>
    </row>
    <row r="124" spans="1:7" ht="25.5">
      <c r="A124" s="38" t="s">
        <v>36</v>
      </c>
      <c r="B124" s="38" t="s">
        <v>127</v>
      </c>
      <c r="C124" s="30" t="s">
        <v>198</v>
      </c>
      <c r="D124" s="36"/>
      <c r="E124" s="28"/>
      <c r="F124" s="28"/>
      <c r="G124" s="155"/>
    </row>
    <row r="125" spans="1:7" ht="63.75">
      <c r="A125" s="38"/>
      <c r="C125" s="30" t="s">
        <v>199</v>
      </c>
      <c r="D125" s="36"/>
      <c r="E125" s="28"/>
      <c r="F125" s="28"/>
      <c r="G125" s="155"/>
    </row>
    <row r="126" spans="1:7" ht="13.5" customHeight="1">
      <c r="A126" s="38"/>
      <c r="C126" s="30" t="s">
        <v>60</v>
      </c>
      <c r="D126" s="36"/>
      <c r="E126" s="28"/>
      <c r="F126" s="28"/>
      <c r="G126" s="155"/>
    </row>
    <row r="127" spans="1:7" ht="13.5" customHeight="1">
      <c r="A127" s="38"/>
      <c r="C127" s="30" t="s">
        <v>94</v>
      </c>
      <c r="D127" s="4"/>
      <c r="E127" s="4"/>
      <c r="F127" s="4"/>
      <c r="G127" s="161"/>
    </row>
    <row r="128" spans="1:7" ht="13.5" customHeight="1">
      <c r="A128" s="40"/>
      <c r="B128" s="142"/>
      <c r="C128" s="133" t="s">
        <v>200</v>
      </c>
      <c r="D128" s="138" t="s">
        <v>52</v>
      </c>
      <c r="E128" s="139">
        <v>1350</v>
      </c>
      <c r="F128" s="139"/>
      <c r="G128" s="158">
        <f>E128*F128</f>
        <v>0</v>
      </c>
    </row>
    <row r="129" spans="1:7" ht="13.5" customHeight="1">
      <c r="C129" s="118"/>
      <c r="D129" s="98"/>
      <c r="E129" s="99"/>
      <c r="F129" s="99"/>
      <c r="G129" s="157"/>
    </row>
    <row r="130" spans="1:7" ht="13.5" customHeight="1">
      <c r="A130" s="38" t="s">
        <v>138</v>
      </c>
      <c r="B130" s="38" t="s">
        <v>270</v>
      </c>
      <c r="C130" s="30" t="s">
        <v>271</v>
      </c>
      <c r="D130" s="36"/>
      <c r="E130" s="28"/>
      <c r="F130" s="28"/>
      <c r="G130" s="155"/>
    </row>
    <row r="131" spans="1:7" ht="54.95" customHeight="1">
      <c r="A131" s="38"/>
      <c r="B131" s="38"/>
      <c r="C131" s="30" t="s">
        <v>272</v>
      </c>
      <c r="D131" s="36"/>
      <c r="E131" s="28"/>
      <c r="F131" s="28"/>
      <c r="G131" s="155"/>
    </row>
    <row r="132" spans="1:7" ht="13.5" customHeight="1">
      <c r="A132" s="38"/>
      <c r="B132" s="38"/>
      <c r="C132" s="30" t="s">
        <v>60</v>
      </c>
      <c r="D132" s="36"/>
      <c r="E132" s="28"/>
      <c r="F132" s="28"/>
      <c r="G132" s="155"/>
    </row>
    <row r="133" spans="1:7" ht="13.5" customHeight="1">
      <c r="A133" s="38" t="s">
        <v>212</v>
      </c>
      <c r="C133" s="118" t="s">
        <v>128</v>
      </c>
      <c r="D133" s="98" t="s">
        <v>16</v>
      </c>
      <c r="E133" s="99">
        <v>325</v>
      </c>
      <c r="F133" s="99"/>
      <c r="G133" s="157">
        <f>E133*F133</f>
        <v>0</v>
      </c>
    </row>
    <row r="134" spans="1:7" ht="13.5" customHeight="1">
      <c r="A134" s="40" t="s">
        <v>213</v>
      </c>
      <c r="B134" s="142"/>
      <c r="C134" s="133" t="s">
        <v>129</v>
      </c>
      <c r="D134" s="138" t="s">
        <v>16</v>
      </c>
      <c r="E134" s="139">
        <v>1050</v>
      </c>
      <c r="F134" s="139"/>
      <c r="G134" s="158">
        <f>E134*F134</f>
        <v>0</v>
      </c>
    </row>
    <row r="135" spans="1:7" ht="13.5" customHeight="1">
      <c r="A135" s="38"/>
      <c r="C135" s="118"/>
      <c r="D135" s="98"/>
      <c r="E135" s="99"/>
      <c r="F135" s="99"/>
      <c r="G135" s="157"/>
    </row>
    <row r="136" spans="1:7" ht="13.5" customHeight="1">
      <c r="A136" s="38" t="s">
        <v>214</v>
      </c>
      <c r="B136" s="38" t="s">
        <v>265</v>
      </c>
      <c r="C136" s="118" t="s">
        <v>266</v>
      </c>
      <c r="D136" s="98"/>
      <c r="E136" s="99"/>
      <c r="F136" s="99"/>
      <c r="G136" s="157"/>
    </row>
    <row r="137" spans="1:7" ht="114.75">
      <c r="A137" s="38"/>
      <c r="C137" s="118" t="s">
        <v>267</v>
      </c>
      <c r="D137" s="98"/>
      <c r="E137" s="99"/>
      <c r="F137" s="99"/>
      <c r="G137" s="157"/>
    </row>
    <row r="138" spans="1:7" ht="13.5" customHeight="1">
      <c r="A138" s="38"/>
      <c r="C138" s="118" t="s">
        <v>60</v>
      </c>
      <c r="D138" s="98"/>
      <c r="E138" s="99"/>
      <c r="F138" s="99"/>
      <c r="G138" s="157"/>
    </row>
    <row r="139" spans="1:7" ht="13.5" customHeight="1">
      <c r="A139" s="38" t="s">
        <v>268</v>
      </c>
      <c r="C139" s="118" t="s">
        <v>128</v>
      </c>
      <c r="D139" s="98" t="s">
        <v>52</v>
      </c>
      <c r="E139" s="99">
        <v>150</v>
      </c>
      <c r="F139" s="99"/>
      <c r="G139" s="157">
        <f>E139*F139</f>
        <v>0</v>
      </c>
    </row>
    <row r="140" spans="1:7" ht="13.5" customHeight="1">
      <c r="A140" s="40" t="s">
        <v>269</v>
      </c>
      <c r="B140" s="142"/>
      <c r="C140" s="133" t="s">
        <v>129</v>
      </c>
      <c r="D140" s="138" t="s">
        <v>52</v>
      </c>
      <c r="E140" s="139">
        <v>500</v>
      </c>
      <c r="F140" s="139"/>
      <c r="G140" s="158">
        <f>E140*F140</f>
        <v>0</v>
      </c>
    </row>
    <row r="141" spans="1:7" ht="13.5" customHeight="1">
      <c r="A141" s="38"/>
      <c r="C141" s="118"/>
      <c r="D141" s="98"/>
      <c r="E141" s="99"/>
      <c r="F141" s="99"/>
      <c r="G141" s="157"/>
    </row>
    <row r="142" spans="1:7" ht="13.5" customHeight="1">
      <c r="A142" s="38" t="s">
        <v>201</v>
      </c>
      <c r="B142" s="38" t="s">
        <v>99</v>
      </c>
      <c r="C142" s="30" t="s">
        <v>103</v>
      </c>
      <c r="D142" s="36"/>
      <c r="E142" s="28"/>
      <c r="F142" s="28"/>
      <c r="G142" s="155"/>
    </row>
    <row r="143" spans="1:7" ht="68.099999999999994" customHeight="1">
      <c r="A143" s="38"/>
      <c r="B143" s="38"/>
      <c r="C143" s="30" t="s">
        <v>98</v>
      </c>
      <c r="D143" s="36"/>
      <c r="E143" s="28"/>
      <c r="F143" s="28"/>
      <c r="G143" s="155"/>
    </row>
    <row r="144" spans="1:7" ht="13.5" customHeight="1">
      <c r="A144" s="38"/>
      <c r="B144" s="38"/>
      <c r="C144" s="30" t="s">
        <v>60</v>
      </c>
      <c r="D144" s="36"/>
      <c r="E144" s="28"/>
      <c r="F144" s="28"/>
      <c r="G144" s="155"/>
    </row>
    <row r="145" spans="1:7" ht="13.5" customHeight="1">
      <c r="A145" s="38"/>
      <c r="B145" s="38"/>
      <c r="C145" s="30" t="s">
        <v>206</v>
      </c>
      <c r="D145" s="36"/>
      <c r="E145" s="28"/>
      <c r="F145" s="28"/>
      <c r="G145" s="155"/>
    </row>
    <row r="146" spans="1:7" ht="13.5" customHeight="1">
      <c r="A146" s="38" t="s">
        <v>203</v>
      </c>
      <c r="B146" s="38"/>
      <c r="C146" s="118" t="s">
        <v>128</v>
      </c>
      <c r="D146" s="98" t="s">
        <v>16</v>
      </c>
      <c r="E146" s="99">
        <v>9150</v>
      </c>
      <c r="F146" s="99"/>
      <c r="G146" s="157">
        <f>E146*F146</f>
        <v>0</v>
      </c>
    </row>
    <row r="147" spans="1:7" ht="13.5" customHeight="1">
      <c r="A147" s="38" t="s">
        <v>204</v>
      </c>
      <c r="B147" s="100"/>
      <c r="C147" s="118" t="s">
        <v>129</v>
      </c>
      <c r="D147" s="98" t="s">
        <v>16</v>
      </c>
      <c r="E147" s="99">
        <v>1000</v>
      </c>
      <c r="F147" s="99"/>
      <c r="G147" s="157">
        <f>E147*F147</f>
        <v>0</v>
      </c>
    </row>
    <row r="148" spans="1:7" ht="13.5" customHeight="1">
      <c r="A148" s="40" t="s">
        <v>400</v>
      </c>
      <c r="B148" s="142"/>
      <c r="C148" s="133" t="s">
        <v>200</v>
      </c>
      <c r="D148" s="138" t="s">
        <v>16</v>
      </c>
      <c r="E148" s="139">
        <v>1250</v>
      </c>
      <c r="F148" s="139"/>
      <c r="G148" s="158">
        <f>E148*F148</f>
        <v>0</v>
      </c>
    </row>
    <row r="149" spans="1:7" ht="13.5" customHeight="1">
      <c r="A149" s="100"/>
      <c r="B149" s="100"/>
      <c r="C149" s="118"/>
      <c r="D149" s="98"/>
      <c r="E149" s="99"/>
      <c r="F149" s="99"/>
      <c r="G149" s="175"/>
    </row>
    <row r="150" spans="1:7" ht="13.5" customHeight="1">
      <c r="A150" s="38" t="s">
        <v>401</v>
      </c>
      <c r="B150" s="38" t="s">
        <v>202</v>
      </c>
      <c r="C150" s="30" t="s">
        <v>282</v>
      </c>
      <c r="D150" s="36"/>
      <c r="E150" s="28"/>
      <c r="F150" s="28"/>
      <c r="G150" s="37"/>
    </row>
    <row r="151" spans="1:7" ht="63.75">
      <c r="A151" s="38"/>
      <c r="B151" s="38"/>
      <c r="C151" s="30" t="s">
        <v>283</v>
      </c>
      <c r="D151" s="36"/>
      <c r="E151" s="28"/>
      <c r="F151" s="28"/>
      <c r="G151" s="37"/>
    </row>
    <row r="152" spans="1:7" ht="13.5" customHeight="1">
      <c r="A152" s="38"/>
      <c r="B152" s="38"/>
      <c r="C152" s="30" t="s">
        <v>60</v>
      </c>
      <c r="D152" s="36"/>
      <c r="E152" s="28"/>
      <c r="F152" s="28"/>
      <c r="G152" s="37"/>
    </row>
    <row r="153" spans="1:7" ht="13.5" customHeight="1">
      <c r="A153" s="38"/>
      <c r="B153" s="38"/>
      <c r="C153" s="30" t="s">
        <v>284</v>
      </c>
      <c r="D153" s="36"/>
      <c r="E153" s="28"/>
      <c r="F153" s="28"/>
      <c r="G153" s="37"/>
    </row>
    <row r="154" spans="1:7" ht="13.5" customHeight="1">
      <c r="A154" s="38" t="s">
        <v>402</v>
      </c>
      <c r="B154" s="38"/>
      <c r="C154" s="118" t="s">
        <v>128</v>
      </c>
      <c r="D154" s="98" t="s">
        <v>16</v>
      </c>
      <c r="E154" s="99">
        <v>400</v>
      </c>
      <c r="F154" s="99"/>
      <c r="G154" s="157">
        <f>E154*F154</f>
        <v>0</v>
      </c>
    </row>
    <row r="155" spans="1:7" ht="13.5" customHeight="1">
      <c r="A155" s="132" t="s">
        <v>403</v>
      </c>
      <c r="B155" s="132"/>
      <c r="C155" s="133" t="s">
        <v>129</v>
      </c>
      <c r="D155" s="138" t="s">
        <v>16</v>
      </c>
      <c r="E155" s="139">
        <v>1450</v>
      </c>
      <c r="F155" s="139"/>
      <c r="G155" s="158">
        <f>E155*F155</f>
        <v>0</v>
      </c>
    </row>
    <row r="156" spans="1:7" ht="13.5" customHeight="1">
      <c r="A156" s="100"/>
      <c r="C156" s="156"/>
      <c r="D156" s="98"/>
      <c r="E156" s="99"/>
      <c r="F156" s="99"/>
      <c r="G156" s="157"/>
    </row>
    <row r="157" spans="1:7" ht="13.5" customHeight="1">
      <c r="A157" s="100" t="s">
        <v>404</v>
      </c>
      <c r="B157" s="100" t="s">
        <v>202</v>
      </c>
      <c r="C157" s="97" t="s">
        <v>205</v>
      </c>
      <c r="D157" s="98"/>
      <c r="E157" s="99"/>
      <c r="F157" s="99"/>
      <c r="G157" s="157"/>
    </row>
    <row r="158" spans="1:7" ht="81" customHeight="1">
      <c r="A158" s="100"/>
      <c r="B158" s="100"/>
      <c r="C158" s="97" t="s">
        <v>246</v>
      </c>
      <c r="D158" s="98"/>
      <c r="E158" s="99"/>
      <c r="F158" s="99"/>
      <c r="G158" s="157"/>
    </row>
    <row r="159" spans="1:7" ht="13.5" customHeight="1">
      <c r="A159" s="100"/>
      <c r="B159" s="100"/>
      <c r="C159" s="97" t="s">
        <v>60</v>
      </c>
      <c r="D159" s="98"/>
      <c r="E159" s="99"/>
      <c r="F159" s="99"/>
      <c r="G159" s="157"/>
    </row>
    <row r="160" spans="1:7" ht="13.5" customHeight="1">
      <c r="A160" s="132"/>
      <c r="B160" s="132"/>
      <c r="C160" s="140" t="s">
        <v>206</v>
      </c>
      <c r="D160" s="138" t="s">
        <v>16</v>
      </c>
      <c r="E160" s="139">
        <v>2860</v>
      </c>
      <c r="F160" s="139"/>
      <c r="G160" s="158">
        <f>E160*F160</f>
        <v>0</v>
      </c>
    </row>
    <row r="161" spans="1:7" ht="13.5" customHeight="1">
      <c r="A161" s="38"/>
      <c r="C161" s="118"/>
      <c r="D161" s="98"/>
      <c r="E161" s="99"/>
      <c r="F161" s="99"/>
      <c r="G161" s="157"/>
    </row>
    <row r="162" spans="1:7" ht="12.75">
      <c r="A162" s="100"/>
      <c r="B162" s="100" t="s">
        <v>15</v>
      </c>
      <c r="C162" s="115" t="s">
        <v>71</v>
      </c>
      <c r="D162" s="116"/>
      <c r="E162" s="117"/>
      <c r="F162" s="99"/>
      <c r="G162" s="157"/>
    </row>
    <row r="163" spans="1:7" ht="38.25">
      <c r="A163" s="100" t="s">
        <v>405</v>
      </c>
      <c r="B163" s="100" t="s">
        <v>41</v>
      </c>
      <c r="C163" s="115" t="s">
        <v>114</v>
      </c>
      <c r="D163" s="116"/>
      <c r="E163" s="117"/>
      <c r="F163" s="99"/>
      <c r="G163" s="157"/>
    </row>
    <row r="164" spans="1:7" ht="94.5" customHeight="1">
      <c r="A164" s="100"/>
      <c r="B164" s="100"/>
      <c r="C164" s="97" t="s">
        <v>120</v>
      </c>
      <c r="D164" s="98"/>
      <c r="E164" s="99"/>
      <c r="F164" s="98"/>
      <c r="G164" s="157"/>
    </row>
    <row r="165" spans="1:7" ht="12.75">
      <c r="A165" s="100"/>
      <c r="B165" s="100"/>
      <c r="C165" s="97" t="s">
        <v>60</v>
      </c>
      <c r="D165" s="98"/>
      <c r="E165" s="99"/>
      <c r="F165" s="98"/>
      <c r="G165" s="157"/>
    </row>
    <row r="166" spans="1:7" ht="12.75">
      <c r="A166" s="100"/>
      <c r="B166" s="100"/>
      <c r="C166" s="97" t="s">
        <v>18</v>
      </c>
      <c r="D166" s="98"/>
      <c r="E166" s="99"/>
      <c r="F166" s="98"/>
      <c r="G166" s="157"/>
    </row>
    <row r="167" spans="1:7" ht="12.75">
      <c r="A167" s="38" t="s">
        <v>406</v>
      </c>
      <c r="B167" s="38"/>
      <c r="C167" s="118" t="s">
        <v>128</v>
      </c>
      <c r="D167" s="98" t="s">
        <v>52</v>
      </c>
      <c r="E167" s="99">
        <v>400</v>
      </c>
      <c r="F167" s="99"/>
      <c r="G167" s="157">
        <f>E167*F167</f>
        <v>0</v>
      </c>
    </row>
    <row r="168" spans="1:7" ht="12.75">
      <c r="A168" s="40" t="s">
        <v>407</v>
      </c>
      <c r="B168" s="132"/>
      <c r="C168" s="133" t="s">
        <v>129</v>
      </c>
      <c r="D168" s="138" t="s">
        <v>52</v>
      </c>
      <c r="E168" s="139">
        <v>320</v>
      </c>
      <c r="F168" s="139"/>
      <c r="G168" s="158">
        <f>E168*F168</f>
        <v>0</v>
      </c>
    </row>
    <row r="169" spans="1:7" ht="12.75">
      <c r="A169" s="38"/>
      <c r="B169" s="38"/>
      <c r="C169" s="39"/>
      <c r="D169" s="36"/>
      <c r="E169" s="28"/>
      <c r="F169" s="28"/>
      <c r="G169" s="155"/>
    </row>
    <row r="170" spans="1:7" s="6" customFormat="1" ht="12.75">
      <c r="A170" s="44"/>
      <c r="B170" s="44"/>
      <c r="C170" s="32" t="s">
        <v>224</v>
      </c>
      <c r="D170" s="45"/>
      <c r="E170" s="46"/>
      <c r="F170" s="46"/>
      <c r="G170" s="159">
        <f>SUM(G116:G169)</f>
        <v>0</v>
      </c>
    </row>
    <row r="171" spans="1:7" s="6" customFormat="1" ht="12.75">
      <c r="A171" s="47"/>
      <c r="B171" s="47"/>
      <c r="C171" s="48"/>
      <c r="D171" s="49"/>
      <c r="E171" s="50"/>
      <c r="F171" s="50"/>
      <c r="G171" s="160"/>
    </row>
    <row r="172" spans="1:7" ht="11.25" customHeight="1">
      <c r="A172" s="38"/>
      <c r="B172" s="38"/>
      <c r="C172" s="30"/>
      <c r="D172" s="36"/>
      <c r="E172" s="28"/>
      <c r="F172" s="28"/>
      <c r="G172" s="155"/>
    </row>
    <row r="173" spans="1:7" s="8" customFormat="1" ht="12.75">
      <c r="A173" s="44" t="s">
        <v>19</v>
      </c>
      <c r="B173" s="44"/>
      <c r="C173" s="32" t="s">
        <v>56</v>
      </c>
      <c r="D173" s="45"/>
      <c r="E173" s="46"/>
      <c r="F173" s="46"/>
      <c r="G173" s="159"/>
    </row>
    <row r="174" spans="1:7" ht="12.75">
      <c r="A174" s="38"/>
      <c r="B174" s="38"/>
      <c r="C174" s="30"/>
      <c r="D174" s="36"/>
      <c r="E174" s="28"/>
      <c r="F174" s="28"/>
      <c r="G174" s="155"/>
    </row>
    <row r="175" spans="1:7" ht="12.75">
      <c r="A175" s="100" t="s">
        <v>91</v>
      </c>
      <c r="B175" s="100" t="s">
        <v>340</v>
      </c>
      <c r="C175" s="115" t="s">
        <v>341</v>
      </c>
      <c r="D175" s="36"/>
      <c r="E175" s="28"/>
      <c r="F175" s="28"/>
      <c r="G175" s="155"/>
    </row>
    <row r="176" spans="1:7" ht="38.25">
      <c r="A176" s="100"/>
      <c r="B176" s="100"/>
      <c r="C176" s="97" t="s">
        <v>450</v>
      </c>
      <c r="D176" s="36"/>
      <c r="E176" s="28"/>
      <c r="F176" s="28"/>
      <c r="G176" s="155"/>
    </row>
    <row r="177" spans="1:7" ht="12.75">
      <c r="A177" s="100"/>
      <c r="B177" s="100"/>
      <c r="C177" s="115" t="s">
        <v>60</v>
      </c>
      <c r="D177" s="36"/>
      <c r="E177" s="28"/>
      <c r="F177" s="28"/>
      <c r="G177" s="155"/>
    </row>
    <row r="178" spans="1:7" ht="12.75">
      <c r="A178" s="132"/>
      <c r="B178" s="132"/>
      <c r="C178" s="176" t="s">
        <v>342</v>
      </c>
      <c r="D178" s="41" t="s">
        <v>52</v>
      </c>
      <c r="E178" s="42">
        <v>200</v>
      </c>
      <c r="F178" s="42"/>
      <c r="G178" s="153">
        <f>E178*F178</f>
        <v>0</v>
      </c>
    </row>
    <row r="179" spans="1:7" ht="12.75">
      <c r="A179" s="38"/>
      <c r="B179" s="38"/>
      <c r="C179" s="30"/>
      <c r="D179" s="36"/>
      <c r="E179" s="28"/>
      <c r="F179" s="28"/>
      <c r="G179" s="155"/>
    </row>
    <row r="180" spans="1:7" ht="12.75">
      <c r="A180" s="149" t="s">
        <v>20</v>
      </c>
      <c r="B180" s="149" t="s">
        <v>343</v>
      </c>
      <c r="C180" s="177" t="s">
        <v>344</v>
      </c>
      <c r="D180" s="178"/>
      <c r="E180" s="179"/>
      <c r="F180" s="28"/>
      <c r="G180" s="155"/>
    </row>
    <row r="181" spans="1:7" ht="95.1" customHeight="1">
      <c r="A181" s="38"/>
      <c r="B181" s="38"/>
      <c r="C181" s="30" t="s">
        <v>451</v>
      </c>
      <c r="D181" s="36"/>
      <c r="E181" s="28"/>
      <c r="F181" s="28"/>
      <c r="G181" s="155"/>
    </row>
    <row r="182" spans="1:7" ht="12.75">
      <c r="A182" s="149"/>
      <c r="B182" s="149"/>
      <c r="C182" s="177" t="s">
        <v>60</v>
      </c>
      <c r="D182" s="178"/>
      <c r="E182" s="179"/>
      <c r="F182" s="28"/>
      <c r="G182" s="155"/>
    </row>
    <row r="183" spans="1:7" ht="38.25">
      <c r="A183" s="40"/>
      <c r="B183" s="174"/>
      <c r="C183" s="43" t="s">
        <v>345</v>
      </c>
      <c r="D183" s="41" t="s">
        <v>16</v>
      </c>
      <c r="E183" s="42">
        <v>40</v>
      </c>
      <c r="F183" s="42"/>
      <c r="G183" s="153">
        <f>E183*F183</f>
        <v>0</v>
      </c>
    </row>
    <row r="184" spans="1:7" ht="12.75">
      <c r="A184" s="38"/>
      <c r="B184" s="149"/>
      <c r="C184" s="30"/>
      <c r="D184" s="36"/>
      <c r="E184" s="28"/>
      <c r="F184" s="28"/>
      <c r="G184" s="155"/>
    </row>
    <row r="185" spans="1:7" ht="12.75">
      <c r="A185" s="38" t="s">
        <v>408</v>
      </c>
      <c r="B185" s="149"/>
      <c r="C185" s="30" t="s">
        <v>346</v>
      </c>
      <c r="D185" s="36"/>
      <c r="E185" s="28"/>
      <c r="F185" s="28"/>
      <c r="G185" s="155"/>
    </row>
    <row r="186" spans="1:7" ht="81" customHeight="1">
      <c r="A186" s="40"/>
      <c r="B186" s="174"/>
      <c r="C186" s="43" t="s">
        <v>347</v>
      </c>
      <c r="D186" s="41" t="s">
        <v>52</v>
      </c>
      <c r="E186" s="42">
        <v>8.5</v>
      </c>
      <c r="F186" s="42"/>
      <c r="G186" s="153">
        <f>E186*F186</f>
        <v>0</v>
      </c>
    </row>
    <row r="187" spans="1:7" ht="12.75">
      <c r="A187" s="38"/>
      <c r="B187" s="38"/>
      <c r="C187" s="30"/>
      <c r="D187" s="36"/>
      <c r="E187" s="28"/>
      <c r="F187" s="28"/>
      <c r="G187" s="155"/>
    </row>
    <row r="188" spans="1:7" ht="12.75">
      <c r="A188" s="38" t="s">
        <v>21</v>
      </c>
      <c r="B188" s="38" t="s">
        <v>95</v>
      </c>
      <c r="C188" s="51" t="s">
        <v>96</v>
      </c>
      <c r="D188" s="36"/>
      <c r="E188" s="28"/>
      <c r="F188" s="28"/>
      <c r="G188" s="155"/>
    </row>
    <row r="189" spans="1:7" ht="186" customHeight="1">
      <c r="A189" s="38"/>
      <c r="B189" s="38"/>
      <c r="C189" s="30" t="s">
        <v>348</v>
      </c>
      <c r="D189" s="36"/>
      <c r="E189" s="28"/>
      <c r="F189" s="28"/>
      <c r="G189" s="155"/>
    </row>
    <row r="190" spans="1:7" ht="12.75">
      <c r="A190" s="38"/>
      <c r="B190" s="38"/>
      <c r="C190" s="30" t="s">
        <v>60</v>
      </c>
      <c r="D190" s="36"/>
      <c r="E190" s="28"/>
      <c r="F190" s="28"/>
      <c r="G190" s="155"/>
    </row>
    <row r="191" spans="1:7" ht="38.25">
      <c r="A191" s="40"/>
      <c r="B191" s="40"/>
      <c r="C191" s="43" t="s">
        <v>349</v>
      </c>
      <c r="D191" s="41" t="s">
        <v>89</v>
      </c>
      <c r="E191" s="42">
        <v>1470</v>
      </c>
      <c r="F191" s="42"/>
      <c r="G191" s="153">
        <f>E191*F191</f>
        <v>0</v>
      </c>
    </row>
    <row r="192" spans="1:7" ht="12.75">
      <c r="A192" s="38"/>
      <c r="B192" s="38"/>
      <c r="C192" s="30"/>
      <c r="D192" s="4"/>
      <c r="E192" s="99"/>
      <c r="F192" s="99"/>
      <c r="G192" s="157"/>
    </row>
    <row r="193" spans="1:7" ht="12.75">
      <c r="A193" s="38" t="s">
        <v>139</v>
      </c>
      <c r="B193" s="38" t="s">
        <v>45</v>
      </c>
      <c r="C193" s="51" t="s">
        <v>100</v>
      </c>
      <c r="D193" s="36"/>
      <c r="E193" s="28"/>
      <c r="F193" s="28"/>
      <c r="G193" s="155"/>
    </row>
    <row r="194" spans="1:7" ht="174.6" customHeight="1">
      <c r="A194" s="38"/>
      <c r="B194" s="38"/>
      <c r="C194" s="30" t="s">
        <v>452</v>
      </c>
      <c r="D194" s="36"/>
      <c r="E194" s="28"/>
      <c r="F194" s="28"/>
      <c r="G194" s="155"/>
    </row>
    <row r="195" spans="1:7" ht="12.75">
      <c r="A195" s="38"/>
      <c r="B195" s="38"/>
      <c r="C195" s="30" t="s">
        <v>60</v>
      </c>
      <c r="D195" s="36"/>
      <c r="E195" s="28"/>
      <c r="F195" s="28"/>
      <c r="G195" s="155"/>
    </row>
    <row r="196" spans="1:7" ht="25.5">
      <c r="A196" s="40"/>
      <c r="B196" s="40"/>
      <c r="C196" s="43" t="s">
        <v>72</v>
      </c>
      <c r="D196" s="41" t="s">
        <v>52</v>
      </c>
      <c r="E196" s="42">
        <v>4200</v>
      </c>
      <c r="F196" s="42"/>
      <c r="G196" s="153">
        <f>E196*F196</f>
        <v>0</v>
      </c>
    </row>
    <row r="197" spans="1:7">
      <c r="C197" s="144"/>
      <c r="D197" s="141"/>
      <c r="E197" s="12"/>
      <c r="G197" s="162"/>
    </row>
    <row r="198" spans="1:7" ht="12.75">
      <c r="A198" s="100" t="s">
        <v>22</v>
      </c>
      <c r="C198" s="101" t="s">
        <v>105</v>
      </c>
      <c r="D198" s="141"/>
      <c r="E198" s="12"/>
      <c r="G198" s="162"/>
    </row>
    <row r="199" spans="1:7" ht="25.5">
      <c r="A199" s="100"/>
      <c r="C199" s="101" t="s">
        <v>106</v>
      </c>
      <c r="D199" s="141"/>
      <c r="E199" s="119"/>
      <c r="G199" s="162"/>
    </row>
    <row r="200" spans="1:7" ht="12.75">
      <c r="A200" s="100"/>
      <c r="C200" s="101" t="s">
        <v>60</v>
      </c>
      <c r="D200" s="141"/>
      <c r="E200" s="12"/>
      <c r="G200" s="162"/>
    </row>
    <row r="201" spans="1:7" ht="12.75">
      <c r="A201" s="100"/>
      <c r="C201" s="101" t="s">
        <v>107</v>
      </c>
      <c r="D201" s="141"/>
      <c r="E201" s="12"/>
      <c r="G201" s="162"/>
    </row>
    <row r="202" spans="1:7" ht="12.75">
      <c r="A202" s="132"/>
      <c r="B202" s="142"/>
      <c r="C202" s="182" t="s">
        <v>176</v>
      </c>
      <c r="D202" s="138" t="s">
        <v>16</v>
      </c>
      <c r="E202" s="139">
        <v>2600</v>
      </c>
      <c r="F202" s="139"/>
      <c r="G202" s="158">
        <f>E202*F202</f>
        <v>0</v>
      </c>
    </row>
    <row r="203" spans="1:7" ht="12.75">
      <c r="A203" s="38"/>
      <c r="C203" s="51"/>
      <c r="D203" s="36"/>
      <c r="E203" s="28"/>
      <c r="F203" s="28"/>
      <c r="G203" s="155"/>
    </row>
    <row r="204" spans="1:7" ht="12.75">
      <c r="A204" s="38" t="s">
        <v>23</v>
      </c>
      <c r="B204" s="100" t="s">
        <v>108</v>
      </c>
      <c r="C204" s="120" t="s">
        <v>109</v>
      </c>
      <c r="D204" s="109"/>
      <c r="F204" s="121"/>
      <c r="G204" s="122"/>
    </row>
    <row r="205" spans="1:7" ht="81" customHeight="1">
      <c r="A205" s="38"/>
      <c r="B205" s="123"/>
      <c r="C205" s="120" t="s">
        <v>110</v>
      </c>
      <c r="D205" s="110"/>
      <c r="E205" s="12"/>
      <c r="F205" s="124"/>
      <c r="G205" s="122"/>
    </row>
    <row r="206" spans="1:7" ht="12.75">
      <c r="A206" s="38"/>
      <c r="B206" s="123"/>
      <c r="C206" s="120" t="s">
        <v>60</v>
      </c>
      <c r="D206" s="110"/>
      <c r="E206" s="12"/>
      <c r="F206" s="124"/>
      <c r="G206" s="122"/>
    </row>
    <row r="207" spans="1:7" ht="25.5">
      <c r="A207" s="125"/>
      <c r="B207" s="125"/>
      <c r="C207" s="126" t="s">
        <v>111</v>
      </c>
      <c r="D207" s="41" t="s">
        <v>52</v>
      </c>
      <c r="E207" s="42">
        <f>E202*0.1</f>
        <v>260</v>
      </c>
      <c r="F207" s="42"/>
      <c r="G207" s="153">
        <f>E207*F207</f>
        <v>0</v>
      </c>
    </row>
    <row r="208" spans="1:7" ht="12.75">
      <c r="A208" s="38"/>
      <c r="C208" s="51"/>
      <c r="D208" s="36"/>
      <c r="E208" s="28"/>
      <c r="F208" s="28"/>
      <c r="G208" s="155"/>
    </row>
    <row r="209" spans="1:7" ht="25.5">
      <c r="A209" s="38" t="s">
        <v>172</v>
      </c>
      <c r="B209" s="38" t="s">
        <v>17</v>
      </c>
      <c r="C209" s="51" t="s">
        <v>180</v>
      </c>
      <c r="D209" s="36"/>
      <c r="E209" s="28"/>
      <c r="F209" s="28"/>
      <c r="G209" s="155"/>
    </row>
    <row r="210" spans="1:7" ht="300" customHeight="1">
      <c r="A210" s="38"/>
      <c r="B210" s="38"/>
      <c r="C210" s="101" t="s">
        <v>513</v>
      </c>
      <c r="D210" s="36"/>
      <c r="E210" s="28"/>
      <c r="F210" s="28"/>
      <c r="G210" s="155"/>
    </row>
    <row r="211" spans="1:7" ht="14.25" customHeight="1">
      <c r="A211" s="38"/>
      <c r="B211" s="38"/>
      <c r="C211" s="30" t="s">
        <v>69</v>
      </c>
      <c r="D211" s="36"/>
      <c r="E211" s="28"/>
      <c r="F211" s="28"/>
      <c r="G211" s="155"/>
    </row>
    <row r="212" spans="1:7" ht="14.25" customHeight="1">
      <c r="A212" s="38" t="s">
        <v>215</v>
      </c>
      <c r="B212" s="38"/>
      <c r="C212" s="30" t="s">
        <v>367</v>
      </c>
      <c r="D212" s="36" t="s">
        <v>89</v>
      </c>
      <c r="E212" s="28">
        <v>600</v>
      </c>
      <c r="F212" s="28"/>
      <c r="G212" s="155">
        <f t="shared" ref="G212:G214" si="14">E212*F212</f>
        <v>0</v>
      </c>
    </row>
    <row r="213" spans="1:7" ht="14.25" customHeight="1">
      <c r="A213" s="38" t="s">
        <v>216</v>
      </c>
      <c r="B213" s="38"/>
      <c r="C213" s="30" t="s">
        <v>366</v>
      </c>
      <c r="D213" s="36" t="s">
        <v>89</v>
      </c>
      <c r="E213" s="28">
        <v>246</v>
      </c>
      <c r="F213" s="28"/>
      <c r="G213" s="155">
        <f t="shared" si="14"/>
        <v>0</v>
      </c>
    </row>
    <row r="214" spans="1:7" ht="14.25" customHeight="1">
      <c r="A214" s="38" t="s">
        <v>217</v>
      </c>
      <c r="B214" s="38"/>
      <c r="C214" s="30" t="s">
        <v>365</v>
      </c>
      <c r="D214" s="36" t="s">
        <v>89</v>
      </c>
      <c r="E214" s="28">
        <v>500</v>
      </c>
      <c r="F214" s="28"/>
      <c r="G214" s="155">
        <f t="shared" si="14"/>
        <v>0</v>
      </c>
    </row>
    <row r="215" spans="1:7" ht="14.25" customHeight="1">
      <c r="A215" s="40" t="s">
        <v>218</v>
      </c>
      <c r="B215" s="40"/>
      <c r="C215" s="43" t="s">
        <v>364</v>
      </c>
      <c r="D215" s="41" t="s">
        <v>89</v>
      </c>
      <c r="E215" s="42">
        <v>200</v>
      </c>
      <c r="F215" s="42"/>
      <c r="G215" s="153">
        <f t="shared" ref="G215" si="15">E215*F215</f>
        <v>0</v>
      </c>
    </row>
    <row r="216" spans="1:7" ht="12.75" customHeight="1">
      <c r="A216" s="38"/>
      <c r="B216" s="38"/>
      <c r="C216" s="30"/>
      <c r="D216" s="36"/>
      <c r="E216" s="28"/>
      <c r="F216" s="28"/>
      <c r="G216" s="155"/>
    </row>
    <row r="217" spans="1:7" ht="12.75">
      <c r="A217" s="38" t="s">
        <v>130</v>
      </c>
      <c r="B217" s="38" t="s">
        <v>17</v>
      </c>
      <c r="C217" s="51" t="s">
        <v>378</v>
      </c>
      <c r="D217" s="36"/>
      <c r="E217" s="28"/>
      <c r="F217" s="28"/>
      <c r="G217" s="155"/>
    </row>
    <row r="218" spans="1:7" ht="261.95" customHeight="1">
      <c r="A218" s="38"/>
      <c r="B218" s="38"/>
      <c r="C218" s="30" t="s">
        <v>247</v>
      </c>
      <c r="D218" s="36"/>
      <c r="E218" s="28"/>
      <c r="F218" s="28"/>
      <c r="G218" s="155"/>
    </row>
    <row r="219" spans="1:7" ht="12.75" customHeight="1">
      <c r="A219" s="38"/>
      <c r="B219" s="38"/>
      <c r="C219" s="30" t="s">
        <v>69</v>
      </c>
      <c r="D219" s="36"/>
      <c r="E219" s="28"/>
      <c r="F219" s="28"/>
      <c r="G219" s="155"/>
    </row>
    <row r="220" spans="1:7" ht="12.75" customHeight="1">
      <c r="A220" s="40"/>
      <c r="B220" s="40"/>
      <c r="C220" s="43" t="s">
        <v>133</v>
      </c>
      <c r="D220" s="41" t="s">
        <v>89</v>
      </c>
      <c r="E220" s="42">
        <v>250</v>
      </c>
      <c r="F220" s="42"/>
      <c r="G220" s="153">
        <f t="shared" ref="G220" si="16">E220*F220</f>
        <v>0</v>
      </c>
    </row>
    <row r="221" spans="1:7" ht="12.75" customHeight="1">
      <c r="A221" s="38"/>
      <c r="B221" s="38"/>
      <c r="C221" s="30"/>
      <c r="D221" s="36"/>
      <c r="E221" s="28"/>
      <c r="F221" s="28"/>
      <c r="G221" s="155"/>
    </row>
    <row r="222" spans="1:7" ht="12.75" customHeight="1">
      <c r="A222" s="38" t="s">
        <v>101</v>
      </c>
      <c r="B222" s="38" t="s">
        <v>61</v>
      </c>
      <c r="C222" s="51" t="s">
        <v>353</v>
      </c>
      <c r="D222" s="36"/>
      <c r="E222" s="28"/>
      <c r="F222" s="28"/>
      <c r="G222" s="155"/>
    </row>
    <row r="223" spans="1:7" ht="234.95" customHeight="1">
      <c r="A223" s="38"/>
      <c r="B223" s="38"/>
      <c r="C223" s="30" t="s">
        <v>471</v>
      </c>
      <c r="D223" s="36"/>
      <c r="E223" s="28"/>
      <c r="F223" s="28"/>
      <c r="G223" s="155"/>
    </row>
    <row r="224" spans="1:7" ht="12.75">
      <c r="A224" s="38"/>
      <c r="B224" s="38"/>
      <c r="C224" s="30" t="s">
        <v>60</v>
      </c>
      <c r="D224" s="36"/>
      <c r="E224" s="28"/>
      <c r="F224" s="28"/>
      <c r="G224" s="155"/>
    </row>
    <row r="225" spans="1:7" ht="130.15" customHeight="1">
      <c r="A225" s="38"/>
      <c r="B225" s="38"/>
      <c r="C225" s="30" t="s">
        <v>453</v>
      </c>
      <c r="D225" s="36"/>
      <c r="E225" s="28"/>
      <c r="F225" s="28"/>
      <c r="G225" s="155"/>
    </row>
    <row r="226" spans="1:7" ht="25.5">
      <c r="A226" s="38" t="s">
        <v>409</v>
      </c>
      <c r="B226" s="38"/>
      <c r="C226" s="30" t="s">
        <v>350</v>
      </c>
      <c r="D226" s="36" t="s">
        <v>44</v>
      </c>
      <c r="E226" s="28">
        <v>2</v>
      </c>
      <c r="F226" s="28"/>
      <c r="G226" s="155">
        <f>E226*F226</f>
        <v>0</v>
      </c>
    </row>
    <row r="227" spans="1:7" ht="25.5">
      <c r="A227" s="40" t="s">
        <v>410</v>
      </c>
      <c r="B227" s="40"/>
      <c r="C227" s="43" t="s">
        <v>351</v>
      </c>
      <c r="D227" s="41" t="s">
        <v>44</v>
      </c>
      <c r="E227" s="42">
        <v>4</v>
      </c>
      <c r="F227" s="42"/>
      <c r="G227" s="153">
        <f>E227*F227</f>
        <v>0</v>
      </c>
    </row>
    <row r="228" spans="1:7" ht="12.75" customHeight="1">
      <c r="A228" s="38"/>
      <c r="B228" s="38"/>
      <c r="C228" s="30"/>
      <c r="D228" s="36"/>
      <c r="E228" s="28"/>
      <c r="F228" s="28"/>
      <c r="G228" s="155"/>
    </row>
    <row r="229" spans="1:7" ht="12.75" customHeight="1">
      <c r="A229" s="38" t="s">
        <v>102</v>
      </c>
      <c r="B229" s="38" t="s">
        <v>61</v>
      </c>
      <c r="C229" s="51" t="s">
        <v>354</v>
      </c>
      <c r="D229" s="36"/>
      <c r="E229" s="28"/>
      <c r="F229" s="28"/>
      <c r="G229" s="155"/>
    </row>
    <row r="230" spans="1:7" ht="234.95" customHeight="1">
      <c r="A230" s="38"/>
      <c r="B230" s="38"/>
      <c r="C230" s="30" t="s">
        <v>471</v>
      </c>
      <c r="D230" s="36"/>
      <c r="E230" s="28"/>
      <c r="F230" s="28"/>
      <c r="G230" s="155"/>
    </row>
    <row r="231" spans="1:7" ht="12.75">
      <c r="A231" s="38"/>
      <c r="B231" s="38"/>
      <c r="C231" s="30" t="s">
        <v>60</v>
      </c>
      <c r="D231" s="36"/>
      <c r="E231" s="28"/>
      <c r="F231" s="28"/>
      <c r="G231" s="155"/>
    </row>
    <row r="232" spans="1:7" ht="132.6" customHeight="1">
      <c r="A232" s="38"/>
      <c r="B232" s="38"/>
      <c r="C232" s="30" t="s">
        <v>454</v>
      </c>
      <c r="D232" s="36"/>
      <c r="E232" s="28"/>
      <c r="F232" s="28"/>
      <c r="G232" s="155"/>
    </row>
    <row r="233" spans="1:7" ht="25.5">
      <c r="A233" s="40"/>
      <c r="B233" s="40"/>
      <c r="C233" s="43" t="s">
        <v>352</v>
      </c>
      <c r="D233" s="41" t="s">
        <v>44</v>
      </c>
      <c r="E233" s="42">
        <v>1</v>
      </c>
      <c r="F233" s="42"/>
      <c r="G233" s="153">
        <f>E233*F233</f>
        <v>0</v>
      </c>
    </row>
    <row r="234" spans="1:7" ht="12.75">
      <c r="A234" s="38"/>
      <c r="B234" s="38"/>
      <c r="C234" s="30"/>
      <c r="D234" s="36"/>
      <c r="E234" s="28"/>
      <c r="F234" s="28"/>
      <c r="G234" s="155"/>
    </row>
    <row r="235" spans="1:7" ht="12.75">
      <c r="A235" s="38" t="s">
        <v>411</v>
      </c>
      <c r="B235" s="38" t="s">
        <v>61</v>
      </c>
      <c r="C235" s="51" t="s">
        <v>355</v>
      </c>
      <c r="D235" s="36"/>
      <c r="E235" s="28"/>
      <c r="F235" s="28"/>
      <c r="G235" s="155"/>
    </row>
    <row r="236" spans="1:7" ht="376.9" customHeight="1">
      <c r="A236" s="38"/>
      <c r="B236" s="38"/>
      <c r="C236" s="51" t="s">
        <v>514</v>
      </c>
      <c r="D236" s="36"/>
      <c r="E236" s="28"/>
      <c r="F236" s="28"/>
      <c r="G236" s="155"/>
    </row>
    <row r="237" spans="1:7" ht="37.9" customHeight="1">
      <c r="A237" s="38"/>
      <c r="B237" s="38"/>
      <c r="C237" s="97" t="s">
        <v>368</v>
      </c>
      <c r="D237" s="36"/>
      <c r="E237" s="28"/>
      <c r="F237" s="28"/>
      <c r="G237" s="155"/>
    </row>
    <row r="238" spans="1:7" ht="135" customHeight="1">
      <c r="A238" s="38"/>
      <c r="B238" s="38"/>
      <c r="C238" s="97" t="s">
        <v>369</v>
      </c>
      <c r="D238" s="36"/>
      <c r="E238" s="28"/>
      <c r="F238" s="28"/>
      <c r="G238" s="155"/>
    </row>
    <row r="239" spans="1:7" ht="12.75">
      <c r="A239" s="38"/>
      <c r="B239" s="38"/>
      <c r="C239" s="97" t="s">
        <v>60</v>
      </c>
      <c r="D239" s="36"/>
      <c r="E239" s="28"/>
      <c r="F239" s="28"/>
      <c r="G239" s="155"/>
    </row>
    <row r="240" spans="1:7" ht="25.5">
      <c r="A240" s="38" t="s">
        <v>412</v>
      </c>
      <c r="B240" s="38"/>
      <c r="C240" s="30" t="s">
        <v>356</v>
      </c>
      <c r="D240" s="36" t="s">
        <v>44</v>
      </c>
      <c r="E240" s="28">
        <v>30</v>
      </c>
      <c r="F240" s="28"/>
      <c r="G240" s="155">
        <f>E240*F240</f>
        <v>0</v>
      </c>
    </row>
    <row r="241" spans="1:7" ht="25.5">
      <c r="A241" s="38" t="s">
        <v>413</v>
      </c>
      <c r="B241" s="38"/>
      <c r="C241" s="30" t="s">
        <v>357</v>
      </c>
      <c r="D241" s="36" t="s">
        <v>44</v>
      </c>
      <c r="E241" s="28">
        <v>28</v>
      </c>
      <c r="F241" s="28"/>
      <c r="G241" s="155">
        <f>E241*F241</f>
        <v>0</v>
      </c>
    </row>
    <row r="242" spans="1:7" ht="25.5">
      <c r="A242" s="40" t="s">
        <v>414</v>
      </c>
      <c r="B242" s="40"/>
      <c r="C242" s="43" t="s">
        <v>358</v>
      </c>
      <c r="D242" s="41" t="s">
        <v>44</v>
      </c>
      <c r="E242" s="42">
        <v>1</v>
      </c>
      <c r="F242" s="42"/>
      <c r="G242" s="153">
        <f>E242*F242</f>
        <v>0</v>
      </c>
    </row>
    <row r="243" spans="1:7" ht="12.75">
      <c r="A243" s="38"/>
      <c r="B243" s="38"/>
      <c r="C243" s="30"/>
      <c r="D243" s="36"/>
      <c r="E243" s="28"/>
      <c r="F243" s="28"/>
      <c r="G243" s="155"/>
    </row>
    <row r="244" spans="1:7" ht="25.5">
      <c r="A244" s="38" t="s">
        <v>219</v>
      </c>
      <c r="B244" s="38"/>
      <c r="C244" s="30" t="s">
        <v>359</v>
      </c>
      <c r="D244" s="36"/>
      <c r="E244" s="28"/>
      <c r="F244" s="28"/>
      <c r="G244" s="155"/>
    </row>
    <row r="245" spans="1:7" ht="120.6" customHeight="1">
      <c r="A245" s="38"/>
      <c r="B245" s="38"/>
      <c r="C245" s="30" t="s">
        <v>455</v>
      </c>
      <c r="D245" s="36"/>
      <c r="E245" s="28"/>
      <c r="F245" s="28"/>
      <c r="G245" s="155"/>
    </row>
    <row r="246" spans="1:7" ht="174.6" customHeight="1">
      <c r="A246" s="38"/>
      <c r="B246" s="38"/>
      <c r="C246" s="30" t="s">
        <v>360</v>
      </c>
      <c r="D246" s="36"/>
      <c r="E246" s="28"/>
      <c r="F246" s="28"/>
      <c r="G246" s="155"/>
    </row>
    <row r="247" spans="1:7" ht="54.95" customHeight="1">
      <c r="A247" s="38"/>
      <c r="B247" s="38"/>
      <c r="C247" s="30" t="s">
        <v>456</v>
      </c>
      <c r="D247" s="36"/>
      <c r="E247" s="28"/>
      <c r="F247" s="28"/>
      <c r="G247" s="155"/>
    </row>
    <row r="248" spans="1:7" ht="12.75">
      <c r="A248" s="38"/>
      <c r="B248" s="38"/>
      <c r="C248" s="30" t="s">
        <v>60</v>
      </c>
      <c r="D248" s="36"/>
      <c r="E248" s="28"/>
      <c r="F248" s="28"/>
      <c r="G248" s="155"/>
    </row>
    <row r="249" spans="1:7" ht="161.44999999999999" customHeight="1">
      <c r="A249" s="38"/>
      <c r="B249" s="38"/>
      <c r="C249" s="30" t="s">
        <v>361</v>
      </c>
      <c r="D249" s="36"/>
      <c r="E249" s="28"/>
      <c r="F249" s="28"/>
      <c r="G249" s="155"/>
    </row>
    <row r="250" spans="1:7" ht="25.5">
      <c r="A250" s="40"/>
      <c r="B250" s="40"/>
      <c r="C250" s="43" t="s">
        <v>362</v>
      </c>
      <c r="D250" s="41" t="s">
        <v>44</v>
      </c>
      <c r="E250" s="42">
        <v>5</v>
      </c>
      <c r="F250" s="42"/>
      <c r="G250" s="153">
        <f>E250*F250</f>
        <v>0</v>
      </c>
    </row>
    <row r="251" spans="1:7" ht="12.75">
      <c r="A251" s="38"/>
      <c r="B251" s="38"/>
      <c r="C251" s="30"/>
      <c r="D251" s="36"/>
      <c r="E251" s="28"/>
      <c r="F251" s="28"/>
      <c r="G251" s="155"/>
    </row>
    <row r="252" spans="1:7" ht="25.5">
      <c r="A252" s="38" t="s">
        <v>220</v>
      </c>
      <c r="B252" s="38"/>
      <c r="C252" s="30" t="s">
        <v>370</v>
      </c>
      <c r="D252" s="36"/>
      <c r="E252" s="28"/>
      <c r="F252" s="28"/>
      <c r="G252" s="155"/>
    </row>
    <row r="253" spans="1:7" ht="345" customHeight="1">
      <c r="A253" s="38"/>
      <c r="B253" s="38"/>
      <c r="C253" s="97" t="s">
        <v>515</v>
      </c>
      <c r="D253" s="36"/>
      <c r="E253" s="28"/>
      <c r="F253" s="28"/>
      <c r="G253" s="155"/>
    </row>
    <row r="254" spans="1:7" ht="25.5">
      <c r="A254" s="40"/>
      <c r="B254" s="40"/>
      <c r="C254" s="140" t="s">
        <v>273</v>
      </c>
      <c r="D254" s="41" t="s">
        <v>44</v>
      </c>
      <c r="E254" s="42">
        <f>SUM(E226:E227)+SUM(E233:E233)+SUM(E240:E242)-E262-E266-E258</f>
        <v>50</v>
      </c>
      <c r="F254" s="42"/>
      <c r="G254" s="153">
        <f>E254*F254</f>
        <v>0</v>
      </c>
    </row>
    <row r="255" spans="1:7" ht="12.75">
      <c r="A255" s="38"/>
      <c r="B255" s="38"/>
      <c r="C255" s="30"/>
      <c r="D255" s="36"/>
      <c r="E255" s="28"/>
      <c r="F255" s="28"/>
      <c r="G255" s="155"/>
    </row>
    <row r="256" spans="1:7" ht="25.5">
      <c r="A256" s="38" t="s">
        <v>415</v>
      </c>
      <c r="B256" s="38"/>
      <c r="C256" s="30" t="s">
        <v>467</v>
      </c>
      <c r="D256" s="36"/>
      <c r="E256" s="28"/>
      <c r="F256" s="28"/>
      <c r="G256" s="155"/>
    </row>
    <row r="257" spans="1:7" ht="291" customHeight="1">
      <c r="A257" s="38"/>
      <c r="B257" s="38"/>
      <c r="C257" s="97" t="s">
        <v>516</v>
      </c>
      <c r="D257" s="36"/>
      <c r="E257" s="28"/>
      <c r="F257" s="28"/>
      <c r="G257" s="155"/>
    </row>
    <row r="258" spans="1:7" ht="12.75">
      <c r="A258" s="40"/>
      <c r="B258" s="40"/>
      <c r="C258" s="140" t="s">
        <v>373</v>
      </c>
      <c r="D258" s="41" t="s">
        <v>44</v>
      </c>
      <c r="E258" s="42">
        <v>7</v>
      </c>
      <c r="F258" s="42"/>
      <c r="G258" s="153">
        <f>E258*F258</f>
        <v>0</v>
      </c>
    </row>
    <row r="259" spans="1:7" ht="12.75">
      <c r="A259" s="38"/>
      <c r="B259" s="38"/>
      <c r="C259" s="30"/>
      <c r="D259" s="36"/>
      <c r="E259" s="28"/>
      <c r="F259" s="28"/>
      <c r="G259" s="155"/>
    </row>
    <row r="260" spans="1:7" ht="38.25">
      <c r="A260" s="38" t="s">
        <v>221</v>
      </c>
      <c r="B260" s="38"/>
      <c r="C260" s="30" t="s">
        <v>371</v>
      </c>
      <c r="D260" s="36"/>
      <c r="E260" s="28"/>
      <c r="F260" s="28"/>
      <c r="G260" s="155"/>
    </row>
    <row r="261" spans="1:7" ht="102">
      <c r="A261" s="38"/>
      <c r="B261" s="38"/>
      <c r="C261" s="97" t="s">
        <v>375</v>
      </c>
      <c r="D261" s="36"/>
      <c r="E261" s="28"/>
      <c r="F261" s="28"/>
      <c r="G261" s="155"/>
    </row>
    <row r="262" spans="1:7" ht="25.5">
      <c r="A262" s="40"/>
      <c r="B262" s="40"/>
      <c r="C262" s="140" t="s">
        <v>273</v>
      </c>
      <c r="D262" s="41" t="s">
        <v>44</v>
      </c>
      <c r="E262" s="42">
        <v>8</v>
      </c>
      <c r="F262" s="42"/>
      <c r="G262" s="153">
        <f>E262*F262</f>
        <v>0</v>
      </c>
    </row>
    <row r="263" spans="1:7" ht="12.75">
      <c r="A263" s="38"/>
      <c r="B263" s="38"/>
      <c r="C263" s="30"/>
      <c r="D263" s="36"/>
      <c r="E263" s="28"/>
      <c r="F263" s="28"/>
      <c r="G263" s="155"/>
    </row>
    <row r="264" spans="1:7" ht="25.5">
      <c r="A264" s="38" t="s">
        <v>238</v>
      </c>
      <c r="B264" s="38"/>
      <c r="C264" s="30" t="s">
        <v>372</v>
      </c>
      <c r="D264" s="36"/>
      <c r="E264" s="28"/>
      <c r="F264" s="28"/>
      <c r="G264" s="155"/>
    </row>
    <row r="265" spans="1:7" ht="89.25">
      <c r="A265" s="38"/>
      <c r="B265" s="38"/>
      <c r="C265" s="97" t="s">
        <v>374</v>
      </c>
      <c r="D265" s="36"/>
      <c r="E265" s="28"/>
      <c r="F265" s="28"/>
      <c r="G265" s="155"/>
    </row>
    <row r="266" spans="1:7" ht="12.75">
      <c r="A266" s="40"/>
      <c r="B266" s="40"/>
      <c r="C266" s="140" t="s">
        <v>373</v>
      </c>
      <c r="D266" s="41" t="s">
        <v>44</v>
      </c>
      <c r="E266" s="42">
        <v>1</v>
      </c>
      <c r="F266" s="42"/>
      <c r="G266" s="153">
        <f>E266*F266</f>
        <v>0</v>
      </c>
    </row>
    <row r="267" spans="1:7" ht="12.75">
      <c r="A267" s="38"/>
      <c r="B267" s="38"/>
      <c r="C267" s="97"/>
      <c r="D267" s="36"/>
      <c r="E267" s="28"/>
      <c r="F267" s="28"/>
      <c r="G267" s="155"/>
    </row>
    <row r="268" spans="1:7" ht="25.5">
      <c r="A268" s="38" t="s">
        <v>239</v>
      </c>
      <c r="B268" s="38"/>
      <c r="C268" s="51" t="s">
        <v>376</v>
      </c>
      <c r="D268" s="36"/>
      <c r="E268" s="28"/>
      <c r="F268" s="28"/>
      <c r="G268" s="155"/>
    </row>
    <row r="269" spans="1:7" ht="255">
      <c r="A269" s="38"/>
      <c r="B269" s="38"/>
      <c r="C269" s="97" t="s">
        <v>517</v>
      </c>
      <c r="D269" s="36"/>
      <c r="E269" s="28"/>
      <c r="F269" s="28"/>
      <c r="G269" s="155"/>
    </row>
    <row r="270" spans="1:7" ht="12.75">
      <c r="A270" s="40"/>
      <c r="B270" s="40"/>
      <c r="C270" s="140" t="s">
        <v>377</v>
      </c>
      <c r="D270" s="41" t="s">
        <v>44</v>
      </c>
      <c r="E270" s="42">
        <v>15</v>
      </c>
      <c r="F270" s="42"/>
      <c r="G270" s="153">
        <f>E270*F270</f>
        <v>0</v>
      </c>
    </row>
    <row r="271" spans="1:7" ht="12.75">
      <c r="A271" s="38"/>
      <c r="B271" s="38"/>
      <c r="C271" s="30"/>
      <c r="D271" s="36"/>
      <c r="E271" s="28"/>
      <c r="F271" s="28"/>
      <c r="G271" s="155"/>
    </row>
    <row r="272" spans="1:7" ht="25.5">
      <c r="A272" s="38" t="s">
        <v>416</v>
      </c>
      <c r="B272" s="38" t="s">
        <v>17</v>
      </c>
      <c r="C272" s="51" t="s">
        <v>380</v>
      </c>
      <c r="D272" s="36"/>
      <c r="E272" s="28"/>
      <c r="F272" s="28"/>
      <c r="G272" s="155"/>
    </row>
    <row r="273" spans="1:7" ht="264.95" customHeight="1">
      <c r="A273" s="38"/>
      <c r="B273" s="38"/>
      <c r="C273" s="30" t="s">
        <v>247</v>
      </c>
      <c r="D273" s="36"/>
      <c r="E273" s="28"/>
      <c r="F273" s="28"/>
      <c r="G273" s="155"/>
    </row>
    <row r="274" spans="1:7" ht="12.75">
      <c r="A274" s="38"/>
      <c r="B274" s="38"/>
      <c r="C274" s="30" t="s">
        <v>69</v>
      </c>
      <c r="D274" s="36"/>
      <c r="E274" s="28"/>
      <c r="F274" s="28"/>
      <c r="G274" s="155"/>
    </row>
    <row r="275" spans="1:7" ht="12.75">
      <c r="A275" s="40"/>
      <c r="B275" s="40"/>
      <c r="C275" s="43" t="s">
        <v>379</v>
      </c>
      <c r="D275" s="41" t="s">
        <v>89</v>
      </c>
      <c r="E275" s="42">
        <f>E270*20</f>
        <v>300</v>
      </c>
      <c r="F275" s="42"/>
      <c r="G275" s="153">
        <f t="shared" ref="G275" si="17">E275*F275</f>
        <v>0</v>
      </c>
    </row>
    <row r="276" spans="1:7" ht="12.75">
      <c r="A276" s="38"/>
      <c r="B276" s="38"/>
      <c r="C276" s="97"/>
      <c r="D276" s="36"/>
      <c r="E276" s="28"/>
      <c r="F276" s="28"/>
      <c r="G276" s="155"/>
    </row>
    <row r="277" spans="1:7" ht="12.75">
      <c r="A277" s="100" t="s">
        <v>388</v>
      </c>
      <c r="B277" s="100" t="s">
        <v>131</v>
      </c>
      <c r="C277" s="101" t="s">
        <v>207</v>
      </c>
      <c r="D277" s="127"/>
      <c r="E277" s="128"/>
      <c r="G277" s="162"/>
    </row>
    <row r="278" spans="1:7" ht="408.6" customHeight="1">
      <c r="A278" s="100"/>
      <c r="B278" s="100"/>
      <c r="C278" s="51" t="s">
        <v>518</v>
      </c>
      <c r="D278" s="98"/>
      <c r="E278" s="99"/>
      <c r="F278" s="99"/>
      <c r="G278" s="157"/>
    </row>
    <row r="279" spans="1:7" ht="12.75">
      <c r="A279" s="100"/>
      <c r="B279" s="100"/>
      <c r="C279" s="129" t="s">
        <v>60</v>
      </c>
      <c r="D279" s="98"/>
      <c r="E279" s="99"/>
      <c r="F279" s="99"/>
      <c r="G279" s="157"/>
    </row>
    <row r="280" spans="1:7" ht="25.5">
      <c r="A280" s="100" t="s">
        <v>472</v>
      </c>
      <c r="B280" s="100"/>
      <c r="C280" s="97" t="s">
        <v>208</v>
      </c>
      <c r="D280" s="98" t="s">
        <v>44</v>
      </c>
      <c r="E280" s="99">
        <v>62</v>
      </c>
      <c r="F280" s="99"/>
      <c r="G280" s="157">
        <f>E280*F280</f>
        <v>0</v>
      </c>
    </row>
    <row r="281" spans="1:7" ht="51">
      <c r="A281" s="132" t="s">
        <v>473</v>
      </c>
      <c r="B281" s="132"/>
      <c r="C281" s="140" t="s">
        <v>363</v>
      </c>
      <c r="D281" s="138" t="s">
        <v>44</v>
      </c>
      <c r="E281" s="139">
        <v>5</v>
      </c>
      <c r="F281" s="139"/>
      <c r="G281" s="158">
        <f>E281*F281</f>
        <v>0</v>
      </c>
    </row>
    <row r="282" spans="1:7" ht="12.75">
      <c r="A282" s="100"/>
      <c r="B282" s="100"/>
      <c r="C282" s="97"/>
      <c r="D282" s="98"/>
      <c r="E282" s="99"/>
      <c r="F282" s="99"/>
      <c r="G282" s="157"/>
    </row>
    <row r="283" spans="1:7" ht="12.75">
      <c r="A283" s="38" t="s">
        <v>417</v>
      </c>
      <c r="B283" s="38"/>
      <c r="C283" s="30" t="s">
        <v>237</v>
      </c>
      <c r="D283" s="36"/>
      <c r="E283" s="28"/>
      <c r="F283" s="28"/>
      <c r="G283" s="155"/>
    </row>
    <row r="284" spans="1:7" ht="102">
      <c r="A284" s="38"/>
      <c r="B284" s="38"/>
      <c r="C284" s="30" t="s">
        <v>519</v>
      </c>
      <c r="D284" s="36"/>
      <c r="E284" s="28"/>
      <c r="F284" s="28"/>
      <c r="G284" s="155"/>
    </row>
    <row r="285" spans="1:7" ht="12.75">
      <c r="A285" s="40"/>
      <c r="B285" s="40"/>
      <c r="C285" s="43" t="s">
        <v>457</v>
      </c>
      <c r="D285" s="41" t="s">
        <v>44</v>
      </c>
      <c r="E285" s="139">
        <v>15</v>
      </c>
      <c r="F285" s="139"/>
      <c r="G285" s="158">
        <f>E285*F285</f>
        <v>0</v>
      </c>
    </row>
    <row r="286" spans="1:7" ht="12.75">
      <c r="A286" s="100"/>
      <c r="B286" s="100"/>
      <c r="C286" s="97"/>
      <c r="D286" s="98"/>
      <c r="E286" s="99"/>
      <c r="F286" s="99"/>
      <c r="G286" s="155"/>
    </row>
    <row r="287" spans="1:7" ht="12.75">
      <c r="A287" s="38" t="s">
        <v>418</v>
      </c>
      <c r="B287" s="38" t="s">
        <v>63</v>
      </c>
      <c r="C287" s="51" t="s">
        <v>64</v>
      </c>
      <c r="D287" s="36"/>
      <c r="E287" s="28"/>
      <c r="F287" s="28"/>
      <c r="G287" s="155"/>
    </row>
    <row r="288" spans="1:7" ht="93.6" customHeight="1">
      <c r="A288" s="38"/>
      <c r="B288" s="38"/>
      <c r="C288" s="30" t="s">
        <v>458</v>
      </c>
      <c r="D288" s="36"/>
      <c r="E288" s="28"/>
      <c r="F288" s="28"/>
      <c r="G288" s="155"/>
    </row>
    <row r="289" spans="1:7" s="8" customFormat="1" ht="12.75">
      <c r="A289" s="38"/>
      <c r="B289" s="38"/>
      <c r="C289" s="30" t="s">
        <v>60</v>
      </c>
      <c r="D289" s="36"/>
      <c r="E289" s="28"/>
      <c r="F289" s="28"/>
      <c r="G289" s="155"/>
    </row>
    <row r="290" spans="1:7" s="8" customFormat="1" ht="45" customHeight="1">
      <c r="A290" s="38" t="s">
        <v>419</v>
      </c>
      <c r="B290" s="38"/>
      <c r="C290" s="30" t="s">
        <v>115</v>
      </c>
      <c r="D290" s="36" t="s">
        <v>52</v>
      </c>
      <c r="E290" s="28">
        <v>1850</v>
      </c>
      <c r="F290" s="28"/>
      <c r="G290" s="155">
        <f>E290*F290</f>
        <v>0</v>
      </c>
    </row>
    <row r="291" spans="1:7" s="8" customFormat="1" ht="31.5" customHeight="1">
      <c r="A291" s="38" t="s">
        <v>420</v>
      </c>
      <c r="B291" s="38"/>
      <c r="C291" s="30" t="s">
        <v>132</v>
      </c>
      <c r="D291" s="36" t="s">
        <v>52</v>
      </c>
      <c r="E291" s="28">
        <v>1000</v>
      </c>
      <c r="F291" s="28"/>
      <c r="G291" s="155">
        <f>E291*F291</f>
        <v>0</v>
      </c>
    </row>
    <row r="292" spans="1:7" s="8" customFormat="1" ht="31.5" customHeight="1">
      <c r="A292" s="40" t="s">
        <v>421</v>
      </c>
      <c r="B292" s="40"/>
      <c r="C292" s="43" t="s">
        <v>381</v>
      </c>
      <c r="D292" s="41" t="s">
        <v>52</v>
      </c>
      <c r="E292" s="42">
        <v>1000</v>
      </c>
      <c r="F292" s="42"/>
      <c r="G292" s="153">
        <f>E292*F292</f>
        <v>0</v>
      </c>
    </row>
    <row r="293" spans="1:7" ht="12.75">
      <c r="A293" s="38"/>
      <c r="B293" s="38"/>
      <c r="C293" s="30"/>
      <c r="D293" s="36"/>
      <c r="E293" s="28"/>
      <c r="F293" s="28"/>
      <c r="G293" s="155"/>
    </row>
    <row r="294" spans="1:7" ht="12.75">
      <c r="A294" s="100" t="s">
        <v>422</v>
      </c>
      <c r="B294" s="100" t="s">
        <v>73</v>
      </c>
      <c r="C294" s="101" t="s">
        <v>211</v>
      </c>
      <c r="D294" s="98"/>
      <c r="E294" s="99"/>
      <c r="F294" s="99"/>
      <c r="G294" s="157"/>
    </row>
    <row r="295" spans="1:7" ht="12.75">
      <c r="A295" s="100"/>
      <c r="B295" s="100" t="s">
        <v>74</v>
      </c>
      <c r="C295" s="101" t="s">
        <v>75</v>
      </c>
      <c r="D295" s="98"/>
      <c r="E295" s="99"/>
      <c r="F295" s="99"/>
      <c r="G295" s="157"/>
    </row>
    <row r="296" spans="1:7" ht="69.95" customHeight="1">
      <c r="A296" s="100"/>
      <c r="B296" s="100"/>
      <c r="C296" s="97" t="s">
        <v>122</v>
      </c>
      <c r="D296" s="98"/>
      <c r="E296" s="99"/>
      <c r="F296" s="99"/>
      <c r="G296" s="157" t="s">
        <v>76</v>
      </c>
    </row>
    <row r="297" spans="1:7" ht="12.75">
      <c r="A297" s="100"/>
      <c r="B297" s="100"/>
      <c r="C297" s="97" t="s">
        <v>60</v>
      </c>
      <c r="D297" s="98"/>
      <c r="E297" s="99"/>
      <c r="F297" s="99"/>
      <c r="G297" s="157"/>
    </row>
    <row r="298" spans="1:7" ht="31.5" customHeight="1">
      <c r="A298" s="100"/>
      <c r="B298" s="100"/>
      <c r="C298" s="97" t="s">
        <v>77</v>
      </c>
      <c r="D298" s="98"/>
      <c r="E298" s="99"/>
      <c r="F298" s="99"/>
      <c r="G298" s="157"/>
    </row>
    <row r="299" spans="1:7" ht="51">
      <c r="A299" s="100" t="s">
        <v>423</v>
      </c>
      <c r="B299" s="100"/>
      <c r="C299" s="97" t="s">
        <v>116</v>
      </c>
      <c r="D299" s="98" t="s">
        <v>89</v>
      </c>
      <c r="E299" s="99">
        <v>2500</v>
      </c>
      <c r="F299" s="99"/>
      <c r="G299" s="157">
        <f t="shared" ref="G299:G302" si="18">E299*F299</f>
        <v>0</v>
      </c>
    </row>
    <row r="300" spans="1:7" ht="51">
      <c r="A300" s="100" t="s">
        <v>424</v>
      </c>
      <c r="B300" s="100"/>
      <c r="C300" s="97" t="s">
        <v>117</v>
      </c>
      <c r="D300" s="98" t="s">
        <v>89</v>
      </c>
      <c r="E300" s="99">
        <v>35</v>
      </c>
      <c r="F300" s="99"/>
      <c r="G300" s="157">
        <f t="shared" si="18"/>
        <v>0</v>
      </c>
    </row>
    <row r="301" spans="1:7" ht="54.95" customHeight="1">
      <c r="A301" s="100" t="s">
        <v>425</v>
      </c>
      <c r="B301" s="100"/>
      <c r="C301" s="97" t="s">
        <v>382</v>
      </c>
      <c r="D301" s="98" t="s">
        <v>89</v>
      </c>
      <c r="E301" s="99">
        <v>450</v>
      </c>
      <c r="F301" s="99"/>
      <c r="G301" s="157">
        <f t="shared" si="18"/>
        <v>0</v>
      </c>
    </row>
    <row r="302" spans="1:7" ht="42" customHeight="1">
      <c r="A302" s="132" t="s">
        <v>426</v>
      </c>
      <c r="B302" s="132"/>
      <c r="C302" s="140" t="s">
        <v>118</v>
      </c>
      <c r="D302" s="138" t="s">
        <v>89</v>
      </c>
      <c r="E302" s="139">
        <v>1250</v>
      </c>
      <c r="F302" s="139"/>
      <c r="G302" s="158">
        <f t="shared" si="18"/>
        <v>0</v>
      </c>
    </row>
    <row r="303" spans="1:7" ht="12.75">
      <c r="A303" s="149"/>
      <c r="B303" s="149"/>
      <c r="C303" s="30"/>
      <c r="D303" s="36"/>
      <c r="E303" s="28"/>
      <c r="F303" s="28"/>
      <c r="G303" s="155"/>
    </row>
    <row r="304" spans="1:7" ht="12.75">
      <c r="A304" s="149" t="s">
        <v>427</v>
      </c>
      <c r="B304" s="149"/>
      <c r="C304" s="51" t="s">
        <v>383</v>
      </c>
      <c r="D304" s="36"/>
      <c r="E304" s="28"/>
      <c r="F304" s="28"/>
      <c r="G304" s="155"/>
    </row>
    <row r="305" spans="1:7" ht="142.15" customHeight="1">
      <c r="A305" s="38"/>
      <c r="B305" s="38"/>
      <c r="C305" s="30" t="s">
        <v>396</v>
      </c>
      <c r="D305" s="36"/>
      <c r="E305" s="28"/>
      <c r="F305" s="28"/>
      <c r="G305" s="155"/>
    </row>
    <row r="306" spans="1:7" ht="20.45" customHeight="1">
      <c r="A306" s="38"/>
      <c r="B306" s="38"/>
      <c r="C306" s="177" t="s">
        <v>60</v>
      </c>
      <c r="D306" s="36"/>
      <c r="E306" s="28"/>
      <c r="F306" s="28"/>
      <c r="G306" s="155"/>
    </row>
    <row r="307" spans="1:7" ht="19.149999999999999" customHeight="1">
      <c r="A307" s="38" t="s">
        <v>428</v>
      </c>
      <c r="B307" s="38"/>
      <c r="C307" s="177" t="s">
        <v>384</v>
      </c>
      <c r="D307" s="36" t="s">
        <v>52</v>
      </c>
      <c r="E307" s="28">
        <v>14.5</v>
      </c>
      <c r="F307" s="28"/>
      <c r="G307" s="155">
        <f>F307*E307</f>
        <v>0</v>
      </c>
    </row>
    <row r="308" spans="1:7" ht="25.5">
      <c r="A308" s="38" t="s">
        <v>429</v>
      </c>
      <c r="B308" s="38"/>
      <c r="C308" s="177" t="s">
        <v>385</v>
      </c>
      <c r="D308" s="36" t="s">
        <v>52</v>
      </c>
      <c r="E308" s="28">
        <v>3</v>
      </c>
      <c r="F308" s="28"/>
      <c r="G308" s="155">
        <f>E308*F308</f>
        <v>0</v>
      </c>
    </row>
    <row r="309" spans="1:7" ht="23.45" customHeight="1">
      <c r="A309" s="38" t="s">
        <v>430</v>
      </c>
      <c r="B309" s="38"/>
      <c r="C309" s="177" t="s">
        <v>386</v>
      </c>
      <c r="D309" s="36" t="s">
        <v>16</v>
      </c>
      <c r="E309" s="28">
        <v>125</v>
      </c>
      <c r="F309" s="28"/>
      <c r="G309" s="155">
        <f>F309*E309</f>
        <v>0</v>
      </c>
    </row>
    <row r="310" spans="1:7" ht="25.5">
      <c r="A310" s="38" t="s">
        <v>431</v>
      </c>
      <c r="B310" s="38"/>
      <c r="C310" s="181" t="s">
        <v>397</v>
      </c>
      <c r="D310" s="36" t="s">
        <v>276</v>
      </c>
      <c r="E310" s="28">
        <v>2100</v>
      </c>
      <c r="F310" s="28"/>
      <c r="G310" s="155">
        <f>F310*E310</f>
        <v>0</v>
      </c>
    </row>
    <row r="311" spans="1:7" ht="25.5">
      <c r="A311" s="40" t="s">
        <v>432</v>
      </c>
      <c r="B311" s="40"/>
      <c r="C311" s="180" t="s">
        <v>387</v>
      </c>
      <c r="D311" s="41" t="s">
        <v>52</v>
      </c>
      <c r="E311" s="42">
        <v>30</v>
      </c>
      <c r="F311" s="42"/>
      <c r="G311" s="153">
        <f>F311*E311</f>
        <v>0</v>
      </c>
    </row>
    <row r="312" spans="1:7" ht="12.75">
      <c r="A312" s="38"/>
      <c r="B312" s="38"/>
      <c r="C312" s="30"/>
      <c r="D312" s="36"/>
      <c r="E312" s="28"/>
      <c r="F312" s="28"/>
      <c r="G312" s="37"/>
    </row>
    <row r="313" spans="1:7" ht="12.75">
      <c r="A313" s="38" t="s">
        <v>433</v>
      </c>
      <c r="B313" s="38"/>
      <c r="C313" s="173" t="s">
        <v>391</v>
      </c>
      <c r="D313" s="36"/>
      <c r="E313" s="28"/>
      <c r="F313" s="28"/>
      <c r="G313" s="37"/>
    </row>
    <row r="314" spans="1:7" ht="61.15" customHeight="1">
      <c r="A314" s="38"/>
      <c r="B314" s="38"/>
      <c r="C314" s="30" t="s">
        <v>275</v>
      </c>
      <c r="D314" s="36"/>
      <c r="E314" s="28"/>
      <c r="F314" s="28"/>
      <c r="G314" s="37"/>
    </row>
    <row r="315" spans="1:7" ht="25.5">
      <c r="A315" s="38" t="s">
        <v>434</v>
      </c>
      <c r="B315" s="38"/>
      <c r="C315" s="118" t="s">
        <v>277</v>
      </c>
      <c r="D315" s="36" t="s">
        <v>52</v>
      </c>
      <c r="E315" s="28">
        <v>10</v>
      </c>
      <c r="F315" s="28"/>
      <c r="G315" s="155">
        <f t="shared" ref="G315:G320" si="19">F315*E315</f>
        <v>0</v>
      </c>
    </row>
    <row r="316" spans="1:7" ht="12.75">
      <c r="A316" s="38" t="s">
        <v>435</v>
      </c>
      <c r="B316" s="38"/>
      <c r="C316" s="118" t="s">
        <v>278</v>
      </c>
      <c r="D316" s="36" t="s">
        <v>52</v>
      </c>
      <c r="E316" s="28">
        <v>7.5</v>
      </c>
      <c r="F316" s="28"/>
      <c r="G316" s="155">
        <f t="shared" si="19"/>
        <v>0</v>
      </c>
    </row>
    <row r="317" spans="1:7" ht="12.75">
      <c r="A317" s="38" t="s">
        <v>436</v>
      </c>
      <c r="B317" s="38"/>
      <c r="C317" s="118" t="s">
        <v>279</v>
      </c>
      <c r="D317" s="36" t="s">
        <v>16</v>
      </c>
      <c r="E317" s="28">
        <v>60</v>
      </c>
      <c r="F317" s="28"/>
      <c r="G317" s="155">
        <f t="shared" si="19"/>
        <v>0</v>
      </c>
    </row>
    <row r="318" spans="1:7" ht="12.75">
      <c r="A318" s="38" t="s">
        <v>437</v>
      </c>
      <c r="B318" s="38"/>
      <c r="C318" s="118" t="s">
        <v>281</v>
      </c>
      <c r="D318" s="36" t="s">
        <v>276</v>
      </c>
      <c r="E318" s="28">
        <v>650</v>
      </c>
      <c r="F318" s="28"/>
      <c r="G318" s="155">
        <f t="shared" si="19"/>
        <v>0</v>
      </c>
    </row>
    <row r="319" spans="1:7" ht="12.75">
      <c r="A319" s="38" t="s">
        <v>438</v>
      </c>
      <c r="B319" s="38"/>
      <c r="C319" s="118" t="s">
        <v>394</v>
      </c>
      <c r="D319" s="36" t="s">
        <v>52</v>
      </c>
      <c r="E319" s="28">
        <v>15</v>
      </c>
      <c r="F319" s="28"/>
      <c r="G319" s="155">
        <f t="shared" si="19"/>
        <v>0</v>
      </c>
    </row>
    <row r="320" spans="1:7" ht="12.75">
      <c r="A320" s="38" t="s">
        <v>492</v>
      </c>
      <c r="B320" s="38"/>
      <c r="C320" s="118" t="s">
        <v>395</v>
      </c>
      <c r="D320" s="36" t="s">
        <v>52</v>
      </c>
      <c r="E320" s="28">
        <v>6</v>
      </c>
      <c r="F320" s="28"/>
      <c r="G320" s="155">
        <f t="shared" si="19"/>
        <v>0</v>
      </c>
    </row>
    <row r="321" spans="1:7" ht="18" customHeight="1">
      <c r="A321" s="40" t="s">
        <v>493</v>
      </c>
      <c r="B321" s="40"/>
      <c r="C321" s="133" t="s">
        <v>280</v>
      </c>
      <c r="D321" s="41" t="s">
        <v>16</v>
      </c>
      <c r="E321" s="42">
        <v>35</v>
      </c>
      <c r="F321" s="42"/>
      <c r="G321" s="153">
        <f>F321*E321</f>
        <v>0</v>
      </c>
    </row>
    <row r="322" spans="1:7" ht="12.75">
      <c r="A322" s="38"/>
      <c r="B322" s="149"/>
      <c r="C322" s="30"/>
      <c r="D322" s="36"/>
      <c r="E322" s="28"/>
      <c r="F322" s="28"/>
      <c r="G322" s="155"/>
    </row>
    <row r="323" spans="1:7" ht="12.75">
      <c r="A323" s="38" t="s">
        <v>439</v>
      </c>
      <c r="B323" s="149"/>
      <c r="C323" s="30" t="s">
        <v>392</v>
      </c>
      <c r="D323" s="36"/>
      <c r="E323" s="28"/>
      <c r="F323" s="28"/>
      <c r="G323" s="155"/>
    </row>
    <row r="324" spans="1:7" ht="76.5">
      <c r="A324" s="38"/>
      <c r="B324" s="149"/>
      <c r="C324" s="30" t="s">
        <v>393</v>
      </c>
      <c r="D324" s="36"/>
      <c r="E324" s="28"/>
      <c r="F324" s="28"/>
      <c r="G324" s="155"/>
    </row>
    <row r="325" spans="1:7" ht="19.899999999999999" customHeight="1">
      <c r="A325" s="40"/>
      <c r="B325" s="174"/>
      <c r="C325" s="43" t="s">
        <v>274</v>
      </c>
      <c r="D325" s="41" t="s">
        <v>44</v>
      </c>
      <c r="E325" s="42">
        <v>2</v>
      </c>
      <c r="F325" s="42"/>
      <c r="G325" s="153">
        <f>E325*F325</f>
        <v>0</v>
      </c>
    </row>
    <row r="326" spans="1:7" ht="24" customHeight="1">
      <c r="A326" s="38"/>
      <c r="B326" s="38"/>
      <c r="C326" s="118"/>
      <c r="D326" s="36"/>
      <c r="E326" s="28"/>
      <c r="F326" s="28"/>
      <c r="G326" s="37"/>
    </row>
    <row r="327" spans="1:7" ht="17.45" customHeight="1">
      <c r="A327" s="38" t="s">
        <v>440</v>
      </c>
      <c r="B327" s="149"/>
      <c r="C327" s="30" t="s">
        <v>389</v>
      </c>
      <c r="D327" s="36"/>
      <c r="E327" s="28"/>
      <c r="F327" s="28"/>
      <c r="G327" s="155"/>
    </row>
    <row r="328" spans="1:7" ht="76.5">
      <c r="A328" s="38"/>
      <c r="B328" s="149"/>
      <c r="C328" s="30" t="s">
        <v>390</v>
      </c>
      <c r="D328" s="36"/>
      <c r="E328" s="28"/>
      <c r="F328" s="28"/>
      <c r="G328" s="155"/>
    </row>
    <row r="329" spans="1:7" ht="12.75">
      <c r="A329" s="40"/>
      <c r="B329" s="174"/>
      <c r="C329" s="43" t="s">
        <v>274</v>
      </c>
      <c r="D329" s="41" t="s">
        <v>44</v>
      </c>
      <c r="E329" s="42">
        <v>1</v>
      </c>
      <c r="F329" s="42"/>
      <c r="G329" s="153">
        <f>E329*F329</f>
        <v>0</v>
      </c>
    </row>
    <row r="330" spans="1:7" ht="12.75">
      <c r="A330" s="100"/>
      <c r="B330" s="100"/>
      <c r="C330" s="97"/>
      <c r="D330" s="98"/>
      <c r="E330" s="99"/>
      <c r="F330" s="99"/>
      <c r="G330" s="157"/>
    </row>
    <row r="331" spans="1:7" ht="12.75">
      <c r="A331" s="44"/>
      <c r="B331" s="44"/>
      <c r="C331" s="32" t="s">
        <v>223</v>
      </c>
      <c r="D331" s="45"/>
      <c r="E331" s="46"/>
      <c r="F331" s="46"/>
      <c r="G331" s="159">
        <f>SUM(G174:G330)</f>
        <v>0</v>
      </c>
    </row>
    <row r="332" spans="1:7" ht="12.75">
      <c r="A332" s="38"/>
      <c r="B332" s="47"/>
      <c r="C332" s="48"/>
      <c r="D332" s="49"/>
      <c r="E332" s="50"/>
      <c r="F332" s="50"/>
      <c r="G332" s="160"/>
    </row>
    <row r="333" spans="1:7" ht="12.75">
      <c r="A333" s="100"/>
      <c r="B333" s="100"/>
      <c r="C333" s="97"/>
      <c r="D333" s="98"/>
      <c r="E333" s="99"/>
      <c r="F333" s="99"/>
      <c r="G333" s="157"/>
    </row>
    <row r="334" spans="1:7" ht="12.75">
      <c r="A334" s="44" t="s">
        <v>24</v>
      </c>
      <c r="B334" s="44"/>
      <c r="C334" s="32" t="s">
        <v>59</v>
      </c>
      <c r="D334" s="45"/>
      <c r="E334" s="46"/>
      <c r="F334" s="46"/>
      <c r="G334" s="159"/>
    </row>
    <row r="335" spans="1:7" ht="12.75">
      <c r="A335" s="47"/>
      <c r="B335" s="47"/>
      <c r="C335" s="48"/>
      <c r="D335" s="49"/>
      <c r="E335" s="50"/>
      <c r="F335" s="50"/>
      <c r="G335" s="160"/>
    </row>
    <row r="336" spans="1:7" ht="12.75">
      <c r="A336" s="38" t="s">
        <v>38</v>
      </c>
      <c r="B336" s="38" t="s">
        <v>57</v>
      </c>
      <c r="C336" s="51" t="s">
        <v>62</v>
      </c>
      <c r="D336" s="36"/>
      <c r="E336" s="28"/>
      <c r="F336" s="28"/>
      <c r="G336" s="155"/>
    </row>
    <row r="337" spans="1:7" ht="75.599999999999994" customHeight="1">
      <c r="A337" s="38"/>
      <c r="B337" s="38"/>
      <c r="C337" s="30" t="s">
        <v>289</v>
      </c>
      <c r="D337" s="36"/>
      <c r="E337" s="28"/>
      <c r="F337" s="28"/>
      <c r="G337" s="155"/>
    </row>
    <row r="338" spans="1:7" ht="12.75">
      <c r="A338" s="38"/>
      <c r="B338" s="38"/>
      <c r="C338" s="30" t="s">
        <v>60</v>
      </c>
      <c r="D338" s="36"/>
      <c r="E338" s="28"/>
      <c r="F338" s="28"/>
      <c r="G338" s="155"/>
    </row>
    <row r="339" spans="1:7" ht="12.75">
      <c r="A339" s="38"/>
      <c r="B339" s="38"/>
      <c r="C339" s="30" t="s">
        <v>26</v>
      </c>
      <c r="D339" s="36"/>
      <c r="E339" s="28"/>
      <c r="F339" s="28"/>
      <c r="G339" s="155"/>
    </row>
    <row r="340" spans="1:7" ht="39" customHeight="1">
      <c r="A340" s="38" t="s">
        <v>494</v>
      </c>
      <c r="B340" s="38"/>
      <c r="C340" s="30" t="s">
        <v>248</v>
      </c>
      <c r="D340" s="36" t="s">
        <v>52</v>
      </c>
      <c r="E340" s="28">
        <v>3700</v>
      </c>
      <c r="F340" s="28"/>
      <c r="G340" s="157">
        <f>E340*F340</f>
        <v>0</v>
      </c>
    </row>
    <row r="341" spans="1:7" ht="34.15" customHeight="1">
      <c r="A341" s="38" t="s">
        <v>495</v>
      </c>
      <c r="B341" s="38"/>
      <c r="C341" s="30" t="s">
        <v>240</v>
      </c>
      <c r="D341" s="36" t="s">
        <v>52</v>
      </c>
      <c r="E341" s="28">
        <v>525</v>
      </c>
      <c r="F341" s="28"/>
      <c r="G341" s="157">
        <f>E341*F341</f>
        <v>0</v>
      </c>
    </row>
    <row r="342" spans="1:7" ht="34.15" customHeight="1">
      <c r="A342" s="40" t="s">
        <v>496</v>
      </c>
      <c r="B342" s="40"/>
      <c r="C342" s="43" t="s">
        <v>244</v>
      </c>
      <c r="D342" s="41" t="s">
        <v>52</v>
      </c>
      <c r="E342" s="42">
        <v>400</v>
      </c>
      <c r="F342" s="42"/>
      <c r="G342" s="158">
        <f>E342*F342</f>
        <v>0</v>
      </c>
    </row>
    <row r="343" spans="1:7">
      <c r="C343" s="144"/>
      <c r="D343" s="12"/>
      <c r="E343" s="12"/>
      <c r="F343" s="143"/>
      <c r="G343" s="162"/>
    </row>
    <row r="344" spans="1:7" ht="29.45" customHeight="1">
      <c r="A344" s="38" t="s">
        <v>37</v>
      </c>
      <c r="B344" s="38" t="s">
        <v>177</v>
      </c>
      <c r="C344" s="147" t="s">
        <v>178</v>
      </c>
      <c r="D344" s="12"/>
      <c r="E344" s="12"/>
      <c r="F344" s="143"/>
      <c r="G344" s="162"/>
    </row>
    <row r="345" spans="1:7" ht="25.5">
      <c r="A345" s="38"/>
      <c r="B345" s="145"/>
      <c r="C345" s="30" t="s">
        <v>520</v>
      </c>
      <c r="D345" s="12"/>
      <c r="E345" s="12"/>
      <c r="F345" s="143"/>
      <c r="G345" s="162"/>
    </row>
    <row r="346" spans="1:7" ht="12.75">
      <c r="A346" s="38"/>
      <c r="B346" s="145"/>
      <c r="C346" s="30" t="s">
        <v>179</v>
      </c>
      <c r="D346" s="12"/>
      <c r="E346" s="12"/>
      <c r="F346" s="143"/>
      <c r="G346" s="162"/>
    </row>
    <row r="347" spans="1:7" ht="31.9" customHeight="1">
      <c r="A347" s="38" t="s">
        <v>497</v>
      </c>
      <c r="B347" s="145"/>
      <c r="C347" s="30" t="s">
        <v>209</v>
      </c>
      <c r="D347" s="36" t="s">
        <v>52</v>
      </c>
      <c r="E347" s="28">
        <v>250</v>
      </c>
      <c r="F347" s="28"/>
      <c r="G347" s="157">
        <f>E347*F347</f>
        <v>0</v>
      </c>
    </row>
    <row r="348" spans="1:7" ht="31.9" customHeight="1">
      <c r="A348" s="40" t="s">
        <v>498</v>
      </c>
      <c r="B348" s="146"/>
      <c r="C348" s="43" t="s">
        <v>210</v>
      </c>
      <c r="D348" s="41" t="s">
        <v>52</v>
      </c>
      <c r="E348" s="42">
        <v>140</v>
      </c>
      <c r="F348" s="42"/>
      <c r="G348" s="158">
        <f>E348*F348</f>
        <v>0</v>
      </c>
    </row>
    <row r="349" spans="1:7" ht="12.75">
      <c r="A349" s="38"/>
      <c r="B349" s="145"/>
      <c r="C349" s="30"/>
      <c r="D349" s="36"/>
      <c r="E349" s="28"/>
      <c r="F349" s="28"/>
      <c r="G349" s="157"/>
    </row>
    <row r="350" spans="1:7" ht="15.6" customHeight="1">
      <c r="A350" s="38" t="s">
        <v>25</v>
      </c>
      <c r="B350" s="38" t="s">
        <v>54</v>
      </c>
      <c r="C350" s="51" t="s">
        <v>134</v>
      </c>
      <c r="D350" s="36"/>
      <c r="E350" s="28"/>
      <c r="F350" s="28"/>
      <c r="G350" s="155"/>
    </row>
    <row r="351" spans="1:7" ht="189.6" customHeight="1">
      <c r="A351" s="38"/>
      <c r="B351" s="38"/>
      <c r="C351" s="30" t="s">
        <v>135</v>
      </c>
      <c r="D351" s="36"/>
      <c r="E351" s="28"/>
      <c r="F351" s="28"/>
      <c r="G351" s="155"/>
    </row>
    <row r="352" spans="1:7" ht="12.75">
      <c r="A352" s="38"/>
      <c r="B352" s="38"/>
      <c r="C352" s="30" t="s">
        <v>86</v>
      </c>
      <c r="D352" s="36"/>
      <c r="E352" s="28"/>
      <c r="F352" s="28"/>
      <c r="G352" s="155"/>
    </row>
    <row r="353" spans="1:7" ht="25.5">
      <c r="A353" s="40"/>
      <c r="B353" s="40"/>
      <c r="C353" s="43" t="s">
        <v>285</v>
      </c>
      <c r="D353" s="41" t="s">
        <v>16</v>
      </c>
      <c r="E353" s="42">
        <v>6350</v>
      </c>
      <c r="F353" s="42"/>
      <c r="G353" s="153">
        <f t="shared" ref="G353" si="20">E353*F353</f>
        <v>0</v>
      </c>
    </row>
    <row r="354" spans="1:7" ht="12.75">
      <c r="A354" s="38"/>
      <c r="B354" s="38"/>
      <c r="C354" s="30"/>
      <c r="D354" s="36"/>
      <c r="E354" s="28"/>
      <c r="F354" s="28"/>
      <c r="G354" s="155"/>
    </row>
    <row r="355" spans="1:7" ht="12.75">
      <c r="A355" s="38" t="s">
        <v>222</v>
      </c>
      <c r="B355" s="38" t="s">
        <v>55</v>
      </c>
      <c r="C355" s="51" t="s">
        <v>136</v>
      </c>
      <c r="D355" s="36"/>
      <c r="E355" s="28"/>
      <c r="F355" s="28"/>
      <c r="G355" s="155"/>
    </row>
    <row r="356" spans="1:7" ht="184.15" customHeight="1">
      <c r="A356" s="38"/>
      <c r="B356" s="38"/>
      <c r="C356" s="30" t="s">
        <v>137</v>
      </c>
      <c r="D356" s="36"/>
      <c r="E356" s="28"/>
      <c r="F356" s="28"/>
      <c r="G356" s="155"/>
    </row>
    <row r="357" spans="1:7" ht="18" customHeight="1">
      <c r="A357" s="38"/>
      <c r="B357" s="38"/>
      <c r="C357" s="30" t="s">
        <v>58</v>
      </c>
      <c r="D357" s="36"/>
      <c r="E357" s="28"/>
      <c r="F357" s="28"/>
      <c r="G357" s="155"/>
    </row>
    <row r="358" spans="1:7" ht="25.5">
      <c r="A358" s="38" t="s">
        <v>499</v>
      </c>
      <c r="B358" s="38"/>
      <c r="C358" s="30" t="s">
        <v>241</v>
      </c>
      <c r="D358" s="36" t="s">
        <v>16</v>
      </c>
      <c r="E358" s="28">
        <v>2400</v>
      </c>
      <c r="F358" s="28"/>
      <c r="G358" s="157">
        <f>E358*F358</f>
        <v>0</v>
      </c>
    </row>
    <row r="359" spans="1:7" ht="25.5">
      <c r="A359" s="38" t="s">
        <v>500</v>
      </c>
      <c r="B359" s="38"/>
      <c r="C359" s="30" t="s">
        <v>242</v>
      </c>
      <c r="D359" s="36" t="s">
        <v>16</v>
      </c>
      <c r="E359" s="28">
        <v>1525</v>
      </c>
      <c r="F359" s="28"/>
      <c r="G359" s="157">
        <f>E359*F359</f>
        <v>0</v>
      </c>
    </row>
    <row r="360" spans="1:7" ht="25.5">
      <c r="A360" s="40" t="s">
        <v>501</v>
      </c>
      <c r="B360" s="40"/>
      <c r="C360" s="43" t="s">
        <v>243</v>
      </c>
      <c r="D360" s="41" t="s">
        <v>16</v>
      </c>
      <c r="E360" s="42">
        <v>1100</v>
      </c>
      <c r="F360" s="42"/>
      <c r="G360" s="158">
        <f>E360*F360</f>
        <v>0</v>
      </c>
    </row>
    <row r="361" spans="1:7" ht="12.75">
      <c r="A361" s="38"/>
      <c r="B361" s="38"/>
      <c r="C361" s="30"/>
      <c r="D361" s="36"/>
      <c r="E361" s="28"/>
      <c r="F361" s="28"/>
      <c r="G361" s="157"/>
    </row>
    <row r="362" spans="1:7" ht="12.75">
      <c r="A362" s="44"/>
      <c r="B362" s="44"/>
      <c r="C362" s="32" t="s">
        <v>502</v>
      </c>
      <c r="D362" s="45"/>
      <c r="E362" s="46"/>
      <c r="F362" s="46"/>
      <c r="G362" s="159">
        <f>SUM(G335:G361)</f>
        <v>0</v>
      </c>
    </row>
    <row r="363" spans="1:7" ht="11.85" customHeight="1">
      <c r="A363" s="38"/>
      <c r="B363" s="38"/>
      <c r="C363" s="30"/>
      <c r="D363" s="36"/>
      <c r="E363" s="28"/>
      <c r="F363" s="28"/>
      <c r="G363" s="155"/>
    </row>
    <row r="364" spans="1:7" ht="12.75">
      <c r="A364" s="47"/>
      <c r="B364" s="47"/>
      <c r="C364" s="48"/>
      <c r="D364" s="49"/>
      <c r="E364" s="50"/>
      <c r="F364" s="50"/>
      <c r="G364" s="160"/>
    </row>
    <row r="365" spans="1:7" ht="12.75">
      <c r="A365" s="44" t="s">
        <v>27</v>
      </c>
      <c r="B365" s="44"/>
      <c r="C365" s="52" t="s">
        <v>40</v>
      </c>
      <c r="D365" s="53"/>
      <c r="E365" s="46"/>
      <c r="F365" s="46"/>
      <c r="G365" s="159"/>
    </row>
    <row r="366" spans="1:7" ht="12.75">
      <c r="A366" s="38"/>
      <c r="B366" s="38"/>
      <c r="C366" s="30"/>
      <c r="D366" s="36"/>
      <c r="E366" s="28"/>
      <c r="F366" s="28"/>
      <c r="G366" s="155"/>
    </row>
    <row r="367" spans="1:7" ht="12.75">
      <c r="A367" s="38"/>
      <c r="B367" s="38" t="s">
        <v>156</v>
      </c>
      <c r="C367" s="51" t="s">
        <v>157</v>
      </c>
      <c r="D367" s="36"/>
      <c r="E367" s="28"/>
      <c r="F367" s="28"/>
      <c r="G367" s="155"/>
    </row>
    <row r="368" spans="1:7" ht="12.75">
      <c r="A368" s="38" t="s">
        <v>90</v>
      </c>
      <c r="B368" s="38"/>
      <c r="C368" s="51" t="s">
        <v>181</v>
      </c>
      <c r="D368" s="36"/>
      <c r="E368" s="28"/>
      <c r="F368" s="28"/>
      <c r="G368" s="155"/>
    </row>
    <row r="369" spans="1:7" ht="118.9" customHeight="1">
      <c r="A369" s="38"/>
      <c r="B369" s="38"/>
      <c r="C369" s="51" t="s">
        <v>182</v>
      </c>
      <c r="D369" s="36"/>
      <c r="E369" s="28"/>
      <c r="F369" s="28"/>
      <c r="G369" s="155"/>
    </row>
    <row r="370" spans="1:7" ht="12.75">
      <c r="A370" s="40"/>
      <c r="B370" s="40"/>
      <c r="C370" s="152" t="s">
        <v>183</v>
      </c>
      <c r="D370" s="41" t="s">
        <v>44</v>
      </c>
      <c r="E370" s="42">
        <v>12</v>
      </c>
      <c r="F370" s="42"/>
      <c r="G370" s="153">
        <f>F370*E370</f>
        <v>0</v>
      </c>
    </row>
    <row r="371" spans="1:7" ht="12.75">
      <c r="A371" s="38"/>
      <c r="B371" s="38"/>
      <c r="C371" s="51"/>
      <c r="D371" s="36"/>
      <c r="E371" s="28"/>
      <c r="F371" s="28"/>
      <c r="G371" s="155"/>
    </row>
    <row r="372" spans="1:7" ht="12.75">
      <c r="A372" s="38" t="s">
        <v>28</v>
      </c>
      <c r="B372" s="38"/>
      <c r="C372" s="51" t="s">
        <v>184</v>
      </c>
      <c r="D372" s="36"/>
      <c r="E372" s="28"/>
      <c r="F372" s="28"/>
      <c r="G372" s="155"/>
    </row>
    <row r="373" spans="1:7" ht="110.45" customHeight="1">
      <c r="A373" s="38"/>
      <c r="B373" s="38"/>
      <c r="C373" s="51" t="s">
        <v>185</v>
      </c>
      <c r="D373" s="36"/>
      <c r="E373" s="28"/>
      <c r="F373" s="28"/>
      <c r="G373" s="155"/>
    </row>
    <row r="374" spans="1:7" ht="12.75">
      <c r="A374" s="40"/>
      <c r="B374" s="40"/>
      <c r="C374" s="152" t="s">
        <v>186</v>
      </c>
      <c r="D374" s="41" t="s">
        <v>89</v>
      </c>
      <c r="E374" s="42">
        <v>55</v>
      </c>
      <c r="F374" s="42"/>
      <c r="G374" s="153">
        <f>F374*E374</f>
        <v>0</v>
      </c>
    </row>
    <row r="375" spans="1:7" ht="12.75">
      <c r="A375" s="38"/>
      <c r="B375" s="38"/>
      <c r="C375" s="51"/>
      <c r="D375" s="36"/>
      <c r="E375" s="28"/>
      <c r="F375" s="28"/>
      <c r="G375" s="155"/>
    </row>
    <row r="376" spans="1:7" ht="12.75">
      <c r="A376" s="38" t="s">
        <v>78</v>
      </c>
      <c r="B376" s="38" t="s">
        <v>228</v>
      </c>
      <c r="C376" s="51" t="s">
        <v>229</v>
      </c>
      <c r="D376" s="36"/>
      <c r="E376" s="28"/>
      <c r="F376" s="28"/>
      <c r="G376" s="155"/>
    </row>
    <row r="377" spans="1:7" ht="117" customHeight="1">
      <c r="A377" s="38"/>
      <c r="B377" s="38"/>
      <c r="C377" s="51" t="s">
        <v>230</v>
      </c>
      <c r="D377" s="36"/>
      <c r="E377" s="28"/>
      <c r="F377" s="28"/>
      <c r="G377" s="155"/>
    </row>
    <row r="378" spans="1:7" ht="12.75">
      <c r="A378" s="38"/>
      <c r="B378" s="38"/>
      <c r="C378" s="51" t="s">
        <v>60</v>
      </c>
      <c r="D378" s="36"/>
      <c r="E378" s="28"/>
      <c r="F378" s="28"/>
      <c r="G378" s="155"/>
    </row>
    <row r="379" spans="1:7" ht="12.75">
      <c r="A379" s="40"/>
      <c r="B379" s="40"/>
      <c r="C379" s="152" t="s">
        <v>286</v>
      </c>
      <c r="D379" s="41" t="s">
        <v>44</v>
      </c>
      <c r="E379" s="42">
        <v>1</v>
      </c>
      <c r="F379" s="42"/>
      <c r="G379" s="153">
        <f t="shared" ref="G379" si="21">F379*E379</f>
        <v>0</v>
      </c>
    </row>
    <row r="380" spans="1:7" ht="12.75">
      <c r="A380" s="38"/>
      <c r="B380" s="38"/>
      <c r="C380" s="30"/>
      <c r="D380" s="36"/>
      <c r="E380" s="28"/>
      <c r="F380" s="28"/>
      <c r="G380" s="155"/>
    </row>
    <row r="381" spans="1:7" ht="12.75">
      <c r="A381" s="38" t="s">
        <v>153</v>
      </c>
      <c r="B381" s="38" t="s">
        <v>158</v>
      </c>
      <c r="C381" s="30" t="s">
        <v>159</v>
      </c>
      <c r="D381" s="36"/>
      <c r="E381" s="150"/>
      <c r="F381" s="151"/>
      <c r="G381" s="163"/>
    </row>
    <row r="382" spans="1:7" ht="112.15" customHeight="1">
      <c r="A382" s="38"/>
      <c r="B382" s="38"/>
      <c r="C382" s="30" t="s">
        <v>232</v>
      </c>
      <c r="D382" s="36"/>
      <c r="E382" s="151"/>
      <c r="F382" s="151"/>
      <c r="G382" s="163"/>
    </row>
    <row r="383" spans="1:7" ht="12.75">
      <c r="A383" s="38"/>
      <c r="B383" s="38"/>
      <c r="C383" s="30" t="s">
        <v>60</v>
      </c>
      <c r="D383" s="36"/>
      <c r="E383" s="151"/>
      <c r="F383" s="151"/>
      <c r="G383" s="163"/>
    </row>
    <row r="384" spans="1:7" ht="12.75">
      <c r="A384" s="38" t="s">
        <v>226</v>
      </c>
      <c r="B384" s="38"/>
      <c r="C384" s="30" t="s">
        <v>287</v>
      </c>
      <c r="D384" s="36" t="s">
        <v>44</v>
      </c>
      <c r="E384" s="28">
        <v>6</v>
      </c>
      <c r="F384" s="28"/>
      <c r="G384" s="155">
        <f t="shared" ref="G384:G385" si="22">E384*F384</f>
        <v>0</v>
      </c>
    </row>
    <row r="385" spans="1:7" ht="12.75">
      <c r="A385" s="40" t="s">
        <v>227</v>
      </c>
      <c r="B385" s="40"/>
      <c r="C385" s="43" t="s">
        <v>231</v>
      </c>
      <c r="D385" s="41" t="s">
        <v>44</v>
      </c>
      <c r="E385" s="42">
        <v>5</v>
      </c>
      <c r="F385" s="42"/>
      <c r="G385" s="153">
        <f t="shared" si="22"/>
        <v>0</v>
      </c>
    </row>
    <row r="386" spans="1:7" ht="12.75">
      <c r="A386" s="38"/>
      <c r="B386" s="38"/>
      <c r="C386" s="30"/>
      <c r="D386" s="36"/>
      <c r="E386" s="28"/>
      <c r="F386" s="28"/>
      <c r="G386" s="155"/>
    </row>
    <row r="387" spans="1:7" ht="12.75">
      <c r="A387" s="38" t="s">
        <v>503</v>
      </c>
      <c r="B387" s="38" t="s">
        <v>160</v>
      </c>
      <c r="C387" s="51" t="s">
        <v>161</v>
      </c>
      <c r="D387" s="36"/>
      <c r="E387" s="28"/>
      <c r="F387" s="28"/>
      <c r="G387" s="155"/>
    </row>
    <row r="388" spans="1:7" ht="100.15" customHeight="1">
      <c r="A388" s="38"/>
      <c r="B388" s="38"/>
      <c r="C388" s="30" t="s">
        <v>233</v>
      </c>
      <c r="D388" s="36"/>
      <c r="E388" s="28"/>
      <c r="F388" s="28"/>
      <c r="G388" s="155"/>
    </row>
    <row r="389" spans="1:7" ht="12.75">
      <c r="A389" s="38"/>
      <c r="B389" s="38"/>
      <c r="C389" s="30" t="s">
        <v>60</v>
      </c>
      <c r="D389" s="36"/>
      <c r="E389" s="28"/>
      <c r="F389" s="28"/>
      <c r="G389" s="155"/>
    </row>
    <row r="390" spans="1:7" ht="12.75">
      <c r="A390" s="40"/>
      <c r="B390" s="40"/>
      <c r="C390" s="43" t="s">
        <v>162</v>
      </c>
      <c r="D390" s="41" t="s">
        <v>44</v>
      </c>
      <c r="E390" s="42">
        <v>2</v>
      </c>
      <c r="F390" s="42"/>
      <c r="G390" s="153">
        <f t="shared" ref="G390" si="23">E390*F390</f>
        <v>0</v>
      </c>
    </row>
    <row r="391" spans="1:7" ht="12.75">
      <c r="A391" s="38"/>
      <c r="B391" s="38"/>
      <c r="C391" s="30"/>
      <c r="D391" s="110"/>
      <c r="E391" s="28"/>
      <c r="F391" s="28"/>
      <c r="G391" s="155"/>
    </row>
    <row r="392" spans="1:7" ht="12.75">
      <c r="A392" s="38" t="s">
        <v>504</v>
      </c>
      <c r="B392" s="38" t="s">
        <v>173</v>
      </c>
      <c r="C392" s="51" t="s">
        <v>174</v>
      </c>
      <c r="D392" s="36"/>
      <c r="E392" s="28"/>
      <c r="F392" s="28"/>
      <c r="G392" s="155"/>
    </row>
    <row r="393" spans="1:7" ht="144.6" customHeight="1">
      <c r="A393" s="38"/>
      <c r="B393" s="38"/>
      <c r="C393" s="30" t="s">
        <v>187</v>
      </c>
      <c r="D393" s="36"/>
      <c r="E393" s="28"/>
      <c r="F393" s="28"/>
      <c r="G393" s="155"/>
    </row>
    <row r="394" spans="1:7" ht="12.75">
      <c r="A394" s="38"/>
      <c r="B394" s="38"/>
      <c r="C394" s="30" t="s">
        <v>60</v>
      </c>
      <c r="D394" s="36"/>
      <c r="E394" s="28"/>
      <c r="F394" s="28"/>
      <c r="G394" s="155"/>
    </row>
    <row r="395" spans="1:7" ht="12.75">
      <c r="A395" s="40"/>
      <c r="B395" s="40"/>
      <c r="C395" s="43" t="s">
        <v>288</v>
      </c>
      <c r="D395" s="41" t="s">
        <v>44</v>
      </c>
      <c r="E395" s="42">
        <v>1</v>
      </c>
      <c r="F395" s="42"/>
      <c r="G395" s="153">
        <f t="shared" ref="G395" si="24">E395*F395</f>
        <v>0</v>
      </c>
    </row>
    <row r="396" spans="1:7" ht="12.75">
      <c r="A396" s="38"/>
      <c r="B396" s="38"/>
      <c r="C396" s="30"/>
      <c r="D396" s="36"/>
      <c r="E396" s="28"/>
      <c r="F396" s="28"/>
      <c r="G396" s="155"/>
    </row>
    <row r="397" spans="1:7" ht="12.75">
      <c r="A397" s="38"/>
      <c r="B397" s="38" t="s">
        <v>42</v>
      </c>
      <c r="C397" s="51" t="s">
        <v>53</v>
      </c>
      <c r="D397" s="36"/>
      <c r="E397" s="28"/>
      <c r="F397" s="28"/>
      <c r="G397" s="155"/>
    </row>
    <row r="398" spans="1:7" ht="38.25">
      <c r="A398" s="38"/>
      <c r="B398" s="38"/>
      <c r="C398" s="30" t="s">
        <v>68</v>
      </c>
      <c r="D398" s="36"/>
      <c r="E398" s="28"/>
      <c r="F398" s="28"/>
      <c r="G398" s="155"/>
    </row>
    <row r="399" spans="1:7" ht="12.75">
      <c r="A399" s="38"/>
      <c r="B399" s="38"/>
      <c r="C399" s="30"/>
      <c r="D399" s="36"/>
      <c r="E399" s="28"/>
      <c r="F399" s="28"/>
      <c r="G399" s="155"/>
    </row>
    <row r="400" spans="1:7" ht="12.75">
      <c r="A400" s="38" t="s">
        <v>505</v>
      </c>
      <c r="B400" s="38" t="s">
        <v>65</v>
      </c>
      <c r="C400" s="51" t="s">
        <v>66</v>
      </c>
      <c r="D400" s="36"/>
      <c r="E400" s="28"/>
      <c r="F400" s="28"/>
      <c r="G400" s="155"/>
    </row>
    <row r="401" spans="1:7" ht="38.25">
      <c r="A401" s="38"/>
      <c r="B401" s="38"/>
      <c r="C401" s="30" t="s">
        <v>70</v>
      </c>
      <c r="D401" s="36"/>
      <c r="E401" s="28"/>
      <c r="F401" s="28"/>
      <c r="G401" s="155"/>
    </row>
    <row r="402" spans="1:7" ht="12.75">
      <c r="A402" s="38"/>
      <c r="B402" s="38"/>
      <c r="C402" s="30" t="s">
        <v>60</v>
      </c>
      <c r="D402" s="36"/>
      <c r="E402" s="28"/>
      <c r="F402" s="28"/>
      <c r="G402" s="155"/>
    </row>
    <row r="403" spans="1:7" ht="12.75">
      <c r="A403" s="38" t="s">
        <v>506</v>
      </c>
      <c r="B403" s="38"/>
      <c r="C403" s="136" t="s">
        <v>463</v>
      </c>
      <c r="D403" s="36" t="s">
        <v>89</v>
      </c>
      <c r="E403" s="28">
        <v>855</v>
      </c>
      <c r="F403" s="28"/>
      <c r="G403" s="155">
        <f t="shared" ref="G403:G405" si="25">E403*F403</f>
        <v>0</v>
      </c>
    </row>
    <row r="404" spans="1:7" ht="12.75">
      <c r="A404" s="38" t="s">
        <v>507</v>
      </c>
      <c r="B404" s="38"/>
      <c r="C404" s="136" t="s">
        <v>464</v>
      </c>
      <c r="D404" s="36" t="s">
        <v>89</v>
      </c>
      <c r="E404" s="28">
        <v>35</v>
      </c>
      <c r="F404" s="28"/>
      <c r="G404" s="155">
        <f t="shared" ref="G404" si="26">E404*F404</f>
        <v>0</v>
      </c>
    </row>
    <row r="405" spans="1:7" ht="12.75">
      <c r="A405" s="40" t="s">
        <v>508</v>
      </c>
      <c r="B405" s="40"/>
      <c r="C405" s="130" t="s">
        <v>465</v>
      </c>
      <c r="D405" s="41" t="s">
        <v>89</v>
      </c>
      <c r="E405" s="42">
        <v>325</v>
      </c>
      <c r="F405" s="42"/>
      <c r="G405" s="153">
        <f t="shared" si="25"/>
        <v>0</v>
      </c>
    </row>
    <row r="406" spans="1:7" ht="12.75">
      <c r="A406" s="38"/>
      <c r="B406" s="38"/>
      <c r="C406" s="136"/>
      <c r="D406" s="36"/>
      <c r="E406" s="28"/>
      <c r="F406" s="28"/>
      <c r="G406" s="155"/>
    </row>
    <row r="407" spans="1:7" ht="12.75">
      <c r="A407" s="38" t="s">
        <v>509</v>
      </c>
      <c r="B407" s="38" t="s">
        <v>163</v>
      </c>
      <c r="C407" s="51" t="s">
        <v>164</v>
      </c>
      <c r="D407" s="36"/>
      <c r="E407" s="28"/>
      <c r="F407" s="28"/>
      <c r="G407" s="155"/>
    </row>
    <row r="408" spans="1:7" ht="12.75">
      <c r="A408" s="38"/>
      <c r="B408" s="38"/>
      <c r="C408" s="30" t="s">
        <v>60</v>
      </c>
      <c r="D408" s="36"/>
      <c r="E408" s="28"/>
      <c r="F408" s="28"/>
      <c r="G408" s="155"/>
    </row>
    <row r="409" spans="1:7" ht="12.75">
      <c r="A409" s="40"/>
      <c r="B409" s="132"/>
      <c r="C409" s="137" t="s">
        <v>165</v>
      </c>
      <c r="D409" s="41" t="s">
        <v>16</v>
      </c>
      <c r="E409" s="42">
        <v>30</v>
      </c>
      <c r="F409" s="42"/>
      <c r="G409" s="158">
        <f>F409*E409</f>
        <v>0</v>
      </c>
    </row>
    <row r="410" spans="1:7" ht="12.75">
      <c r="A410" s="38"/>
      <c r="C410" s="118"/>
      <c r="D410" s="36"/>
      <c r="E410" s="28"/>
      <c r="F410" s="28"/>
      <c r="G410" s="155"/>
    </row>
    <row r="411" spans="1:7" ht="12.75">
      <c r="A411" s="44"/>
      <c r="B411" s="44"/>
      <c r="C411" s="32" t="s">
        <v>510</v>
      </c>
      <c r="D411" s="33"/>
      <c r="E411" s="34"/>
      <c r="F411" s="54"/>
      <c r="G411" s="164">
        <f>SUM(G369:G410)</f>
        <v>0</v>
      </c>
    </row>
    <row r="412" spans="1:7" ht="12.75">
      <c r="A412" s="18"/>
      <c r="B412" s="18"/>
      <c r="C412" s="17"/>
      <c r="D412" s="14"/>
      <c r="E412" s="15"/>
      <c r="F412" s="16"/>
      <c r="G412" s="165"/>
    </row>
  </sheetData>
  <mergeCells count="1">
    <mergeCell ref="C2:G2"/>
  </mergeCells>
  <phoneticPr fontId="0" type="noConversion"/>
  <printOptions horizontalCentered="1" gridLines="1"/>
  <pageMargins left="0.70866141732283472" right="0.23622047244094491" top="0.35433070866141736" bottom="0.39370078740157483" header="0.27559055118110237" footer="0"/>
  <pageSetup paperSize="9" scale="93" fitToHeight="0" orientation="portrait" horizontalDpi="4294967294" verticalDpi="300" r:id="rId1"/>
  <headerFooter alignWithMargins="0">
    <oddFooter>&amp;C&amp;"Arial,Uobičajeno"&amp;8
&amp;R&amp;"Arial Narrow,Uobičajeno"&amp;10&amp;P/&amp;N</oddFooter>
  </headerFooter>
  <rowBreaks count="20" manualBreakCount="20">
    <brk id="17" max="6" man="1"/>
    <brk id="52" max="6" man="1"/>
    <brk id="90" max="6" man="1"/>
    <brk id="112" max="6" man="1"/>
    <brk id="140" max="6" man="1"/>
    <brk id="171" max="6" man="1"/>
    <brk id="191" max="6" man="1"/>
    <brk id="207" max="6" man="1"/>
    <brk id="227" max="6" man="1"/>
    <brk id="233" max="6" man="1"/>
    <brk id="242" max="6" man="1"/>
    <brk id="250" max="6" man="1"/>
    <brk id="270" max="6" man="1"/>
    <brk id="275" max="6" man="1"/>
    <brk id="285" max="6" man="1"/>
    <brk id="302" max="6" man="1"/>
    <brk id="332" max="6" man="1"/>
    <brk id="353" max="6" man="1"/>
    <brk id="363" max="6" man="1"/>
    <brk id="38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57"/>
    <pageSetUpPr fitToPage="1"/>
  </sheetPr>
  <dimension ref="A1:L33"/>
  <sheetViews>
    <sheetView view="pageBreakPreview" zoomScale="110" zoomScaleNormal="110" zoomScaleSheetLayoutView="110" workbookViewId="0"/>
  </sheetViews>
  <sheetFormatPr defaultColWidth="8.88671875" defaultRowHeight="12.75"/>
  <cols>
    <col min="1" max="1" width="11.33203125" style="1" bestFit="1" customWidth="1"/>
    <col min="2" max="2" width="19" style="1" customWidth="1"/>
    <col min="3" max="4" width="8.88671875" style="1"/>
    <col min="5" max="5" width="7.5546875" style="1" customWidth="1"/>
    <col min="6" max="6" width="12.77734375" style="1" bestFit="1" customWidth="1"/>
    <col min="7" max="10" width="8.88671875" style="1"/>
    <col min="11" max="11" width="10.109375" style="1" bestFit="1" customWidth="1"/>
    <col min="12" max="16384" width="8.88671875" style="1"/>
  </cols>
  <sheetData>
    <row r="1" spans="1:6" s="55" customFormat="1" ht="17.45" customHeight="1" thickTop="1">
      <c r="A1" s="95" t="s">
        <v>0</v>
      </c>
      <c r="B1" s="190" t="s">
        <v>461</v>
      </c>
      <c r="C1" s="190"/>
      <c r="D1" s="190"/>
      <c r="E1" s="190"/>
      <c r="F1" s="190"/>
    </row>
    <row r="2" spans="1:6" s="56" customFormat="1" ht="17.45" customHeight="1">
      <c r="A2" s="58"/>
      <c r="B2" s="191"/>
      <c r="C2" s="191"/>
      <c r="D2" s="191"/>
      <c r="E2" s="191"/>
      <c r="F2" s="191"/>
    </row>
    <row r="3" spans="1:6" s="56" customFormat="1" ht="31.5">
      <c r="A3" s="113" t="s">
        <v>250</v>
      </c>
      <c r="B3" s="187" t="s">
        <v>252</v>
      </c>
      <c r="C3" s="187"/>
      <c r="D3" s="187"/>
      <c r="E3" s="187"/>
      <c r="F3" s="187"/>
    </row>
    <row r="4" spans="1:6" s="55" customFormat="1" ht="18" customHeight="1">
      <c r="A4" s="111" t="s">
        <v>82</v>
      </c>
      <c r="B4" s="114" t="s">
        <v>469</v>
      </c>
      <c r="C4" s="114"/>
      <c r="D4" s="114"/>
      <c r="E4" s="114"/>
      <c r="F4" s="114"/>
    </row>
    <row r="5" spans="1:6" s="55" customFormat="1" ht="18" customHeight="1">
      <c r="A5" s="111" t="s">
        <v>83</v>
      </c>
      <c r="B5" s="112" t="s">
        <v>470</v>
      </c>
      <c r="C5" s="114"/>
      <c r="D5" s="114"/>
      <c r="E5" s="114"/>
      <c r="F5" s="114"/>
    </row>
    <row r="6" spans="1:6" s="55" customFormat="1" ht="31.5" customHeight="1">
      <c r="A6" s="183" t="s">
        <v>88</v>
      </c>
      <c r="B6" s="192" t="str">
        <f>'Troškovnik Lonjskog Ivanić-Grad'!C4</f>
        <v>GRAĐEVINSKI PROJEKT PROMETNIH POVRŠINA I OBORINSKE ODVODNJE: km 0+012 - km 1+220</v>
      </c>
      <c r="C6" s="192"/>
      <c r="D6" s="192"/>
      <c r="E6" s="192"/>
      <c r="F6" s="192"/>
    </row>
    <row r="7" spans="1:6" s="55" customFormat="1" ht="18" customHeight="1" thickBot="1">
      <c r="A7" s="103" t="s">
        <v>84</v>
      </c>
      <c r="B7" s="108" t="str">
        <f>'Troškovnik Lonjskog Ivanić-Grad'!C3</f>
        <v>GLAVNI PROJEKT – IZMJENA I DOPUNA br. 1</v>
      </c>
      <c r="C7" s="108"/>
      <c r="D7" s="108"/>
      <c r="E7" s="108"/>
      <c r="F7" s="108"/>
    </row>
    <row r="8" spans="1:6" s="55" customFormat="1" ht="17.25" customHeight="1" thickTop="1" thickBot="1">
      <c r="A8" s="62"/>
      <c r="B8" s="63"/>
      <c r="C8" s="64"/>
      <c r="D8" s="65"/>
      <c r="E8" s="66"/>
      <c r="F8" s="67"/>
    </row>
    <row r="9" spans="1:6" s="55" customFormat="1" ht="25.5" customHeight="1" thickBot="1">
      <c r="A9" s="188" t="s">
        <v>81</v>
      </c>
      <c r="B9" s="189"/>
      <c r="C9" s="189"/>
      <c r="D9" s="189"/>
      <c r="E9" s="189"/>
      <c r="F9" s="189"/>
    </row>
    <row r="10" spans="1:6" s="55" customFormat="1" ht="16.5" customHeight="1">
      <c r="A10" s="68"/>
      <c r="B10" s="69"/>
      <c r="C10" s="70"/>
      <c r="D10" s="71"/>
      <c r="E10" s="71"/>
      <c r="F10" s="71"/>
    </row>
    <row r="11" spans="1:6" s="55" customFormat="1" ht="18">
      <c r="A11" s="72" t="s">
        <v>29</v>
      </c>
      <c r="B11" s="59" t="s">
        <v>1</v>
      </c>
      <c r="C11" s="60"/>
      <c r="D11" s="61"/>
      <c r="E11" s="61"/>
      <c r="F11" s="73">
        <f>'Troškovnik Lonjskog Ivanić-Grad'!G111</f>
        <v>0</v>
      </c>
    </row>
    <row r="12" spans="1:6" s="55" customFormat="1" ht="9.9499999999999993" customHeight="1">
      <c r="A12" s="74"/>
      <c r="B12" s="75"/>
      <c r="C12" s="70"/>
      <c r="D12" s="71"/>
      <c r="E12" s="71"/>
      <c r="F12" s="76"/>
    </row>
    <row r="13" spans="1:6" s="55" customFormat="1" ht="18">
      <c r="A13" s="72" t="s">
        <v>30</v>
      </c>
      <c r="B13" s="59" t="s">
        <v>2</v>
      </c>
      <c r="C13" s="60"/>
      <c r="D13" s="61"/>
      <c r="E13" s="61"/>
      <c r="F13" s="73">
        <f>'Troškovnik Lonjskog Ivanić-Grad'!G170</f>
        <v>0</v>
      </c>
    </row>
    <row r="14" spans="1:6" s="55" customFormat="1" ht="9.9499999999999993" customHeight="1">
      <c r="A14" s="74"/>
      <c r="B14" s="75"/>
      <c r="C14" s="70"/>
      <c r="D14" s="71"/>
      <c r="E14" s="71"/>
      <c r="F14" s="76"/>
    </row>
    <row r="15" spans="1:6" s="55" customFormat="1" ht="18">
      <c r="A15" s="72" t="s">
        <v>31</v>
      </c>
      <c r="B15" s="59" t="s">
        <v>3</v>
      </c>
      <c r="C15" s="60"/>
      <c r="D15" s="61"/>
      <c r="E15" s="61"/>
      <c r="F15" s="73">
        <f>'Troškovnik Lonjskog Ivanić-Grad'!G331</f>
        <v>0</v>
      </c>
    </row>
    <row r="16" spans="1:6" s="55" customFormat="1" ht="9.9499999999999993" customHeight="1">
      <c r="A16" s="74"/>
      <c r="B16" s="75"/>
      <c r="C16" s="70"/>
      <c r="D16" s="71"/>
      <c r="E16" s="71"/>
      <c r="F16" s="76"/>
    </row>
    <row r="17" spans="1:12" s="55" customFormat="1" ht="18">
      <c r="A17" s="72" t="s">
        <v>511</v>
      </c>
      <c r="B17" s="59" t="s">
        <v>4</v>
      </c>
      <c r="C17" s="60"/>
      <c r="D17" s="61"/>
      <c r="E17" s="61"/>
      <c r="F17" s="73">
        <f>'Troškovnik Lonjskog Ivanić-Grad'!G362</f>
        <v>0</v>
      </c>
    </row>
    <row r="18" spans="1:12" s="55" customFormat="1" ht="9.9499999999999993" customHeight="1">
      <c r="A18" s="74"/>
      <c r="B18" s="75"/>
      <c r="C18" s="70"/>
      <c r="D18" s="71"/>
      <c r="E18" s="71"/>
      <c r="F18" s="76"/>
    </row>
    <row r="19" spans="1:12" s="55" customFormat="1" ht="18">
      <c r="A19" s="72" t="s">
        <v>32</v>
      </c>
      <c r="B19" s="59" t="s">
        <v>5</v>
      </c>
      <c r="C19" s="60"/>
      <c r="D19" s="61"/>
      <c r="E19" s="61"/>
      <c r="F19" s="73">
        <f>'Troškovnik Lonjskog Ivanić-Grad'!G411</f>
        <v>0</v>
      </c>
    </row>
    <row r="20" spans="1:12" s="55" customFormat="1" ht="30" customHeight="1" thickBot="1">
      <c r="A20" s="77"/>
      <c r="B20" s="75"/>
      <c r="C20" s="70"/>
      <c r="D20" s="71"/>
      <c r="E20" s="71"/>
      <c r="F20" s="78"/>
    </row>
    <row r="21" spans="1:12" s="55" customFormat="1" ht="28.5" customHeight="1" thickBot="1">
      <c r="A21" s="89"/>
      <c r="B21" s="90" t="s">
        <v>11</v>
      </c>
      <c r="C21" s="89"/>
      <c r="D21" s="89"/>
      <c r="E21" s="89"/>
      <c r="F21" s="91">
        <f>SUM(F11:F19)</f>
        <v>0</v>
      </c>
      <c r="H21" s="57"/>
      <c r="J21" s="57"/>
      <c r="L21" s="169"/>
    </row>
    <row r="22" spans="1:12" s="2" customFormat="1" ht="14.25" customHeight="1" thickBot="1">
      <c r="A22" s="79"/>
      <c r="B22" s="80"/>
      <c r="C22" s="81"/>
      <c r="D22" s="82"/>
      <c r="E22" s="83"/>
      <c r="F22" s="84"/>
    </row>
    <row r="23" spans="1:12" s="2" customFormat="1" ht="28.5" customHeight="1" thickBot="1">
      <c r="A23" s="85"/>
      <c r="B23" s="86" t="s">
        <v>119</v>
      </c>
      <c r="C23" s="85"/>
      <c r="D23" s="85"/>
      <c r="E23" s="85"/>
      <c r="F23" s="87">
        <f>F21*0.25</f>
        <v>0</v>
      </c>
    </row>
    <row r="24" spans="1:12" s="2" customFormat="1" ht="14.25" customHeight="1" thickBot="1">
      <c r="A24" s="79"/>
      <c r="B24" s="80"/>
      <c r="C24" s="81"/>
      <c r="D24" s="82"/>
      <c r="E24" s="83"/>
      <c r="F24" s="84"/>
    </row>
    <row r="25" spans="1:12" s="88" customFormat="1" ht="28.5" customHeight="1" thickBot="1">
      <c r="A25" s="92"/>
      <c r="B25" s="93" t="s">
        <v>12</v>
      </c>
      <c r="C25" s="92"/>
      <c r="D25" s="92"/>
      <c r="E25" s="92"/>
      <c r="F25" s="94">
        <f>SUM(F21:F23)</f>
        <v>0</v>
      </c>
    </row>
    <row r="26" spans="1:12">
      <c r="D26" s="104"/>
      <c r="E26" s="98"/>
      <c r="F26" s="104"/>
    </row>
    <row r="27" spans="1:12">
      <c r="D27" s="104"/>
      <c r="E27" s="104"/>
      <c r="F27" s="104"/>
    </row>
    <row r="28" spans="1:12">
      <c r="A28" s="106"/>
      <c r="C28" s="3"/>
      <c r="D28" s="185" t="s">
        <v>85</v>
      </c>
      <c r="E28" s="185"/>
      <c r="F28" s="185"/>
    </row>
    <row r="29" spans="1:12">
      <c r="A29" s="106"/>
      <c r="C29" s="3"/>
      <c r="D29" s="102"/>
      <c r="E29" s="102"/>
      <c r="F29" s="102"/>
    </row>
    <row r="30" spans="1:12">
      <c r="A30" s="106"/>
      <c r="C30" s="3"/>
      <c r="D30" s="102"/>
      <c r="E30" s="102"/>
      <c r="F30" s="102"/>
    </row>
    <row r="31" spans="1:12">
      <c r="C31" s="3"/>
      <c r="D31" s="102"/>
      <c r="E31" s="102"/>
      <c r="F31" s="102"/>
    </row>
    <row r="32" spans="1:12">
      <c r="C32" s="3"/>
      <c r="D32" s="105"/>
      <c r="E32" s="105"/>
      <c r="F32" s="105"/>
    </row>
    <row r="33" spans="3:6">
      <c r="C33" s="3"/>
      <c r="D33" s="186" t="s">
        <v>113</v>
      </c>
      <c r="E33" s="186"/>
      <c r="F33" s="186"/>
    </row>
  </sheetData>
  <mergeCells count="6">
    <mergeCell ref="D28:F28"/>
    <mergeCell ref="D33:F33"/>
    <mergeCell ref="B3:F3"/>
    <mergeCell ref="A9:F9"/>
    <mergeCell ref="B1:F2"/>
    <mergeCell ref="B6:F6"/>
  </mergeCells>
  <phoneticPr fontId="0" type="noConversion"/>
  <pageMargins left="1.1100000000000001" right="0.75" top="1" bottom="1" header="0.5" footer="0.5"/>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Troškovnik Lonjskog Ivanić-Grad</vt:lpstr>
      <vt:lpstr>Rekapitulacija</vt:lpstr>
      <vt:lpstr>'Troškovnik Lonjskog Ivanić-Grad'!Ispis_naslova</vt:lpstr>
      <vt:lpstr>Rekapitulacija!Podrucje_ispisa</vt:lpstr>
      <vt:lpstr>'Troškovnik Lonjskog Ivanić-Grad'!Podrucje_ispisa</vt:lpstr>
    </vt:vector>
  </TitlesOfParts>
  <Manager>mr.sc. Josip Bošnjak, dipl.ing.građ.</Manager>
  <Company>Rencon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Zapadna obilaznica Vetova</dc:subject>
  <dc:creator>zpu</dc:creator>
  <cp:lastModifiedBy>Vidosava Hrvojic</cp:lastModifiedBy>
  <cp:lastPrinted>2023-03-16T07:03:33Z</cp:lastPrinted>
  <dcterms:created xsi:type="dcterms:W3CDTF">1997-05-14T10:58:24Z</dcterms:created>
  <dcterms:modified xsi:type="dcterms:W3CDTF">2023-03-17T12:57:06Z</dcterms:modified>
</cp:coreProperties>
</file>